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17" firstSheet="34" activeTab="37"/>
  </bookViews>
  <sheets>
    <sheet name="封面" sheetId="55" r:id="rId1"/>
    <sheet name="目录" sheetId="51" r:id="rId2"/>
    <sheet name="表一—乌尔禾区一般预算收入" sheetId="23" r:id="rId3"/>
    <sheet name="表二-乌尔禾区一般预算支出" sheetId="26" r:id="rId4"/>
    <sheet name="表三—乌尔禾区本级一般预算收入" sheetId="64" r:id="rId5"/>
    <sheet name="表四-乌尔禾区本级一般预算支出" sheetId="65" r:id="rId6"/>
    <sheet name="表五 一般公共预算支出经济分类" sheetId="49" r:id="rId7"/>
    <sheet name="表六 一般公共预算本级支出经济分类" sheetId="66" r:id="rId8"/>
    <sheet name="表七-2022年乌尔禾区对下转移支付安排情况" sheetId="67" r:id="rId9"/>
    <sheet name="表八-2022年乌尔禾区对下转移支付情况(分地区、项目)" sheetId="68" r:id="rId10"/>
    <sheet name="表九-乌尔禾区基金收入" sheetId="27" r:id="rId11"/>
    <sheet name="表十-乌尔禾区基金支出" sheetId="18" r:id="rId12"/>
    <sheet name="表十一-乌尔禾区本级基金收入" sheetId="69" r:id="rId13"/>
    <sheet name="表十二-乌尔禾区本级基金支出" sheetId="70" r:id="rId14"/>
    <sheet name="表十三-2022年乌尔禾区对下转移支付（分地区、项目）" sheetId="71" r:id="rId15"/>
    <sheet name="表十四-乌尔禾区国有资本经营收入" sheetId="54" r:id="rId16"/>
    <sheet name="表十五-乌尔禾区国有资本经营支出" sheetId="53" r:id="rId17"/>
    <sheet name="表十六-乌尔禾区本级国有资本经营收入" sheetId="72" r:id="rId18"/>
    <sheet name="表十七-乌尔禾区本级国有资本经营支出" sheetId="73" r:id="rId19"/>
    <sheet name="表十八-2022年乌尔禾区区国有资本经营预算对下转移支付（分" sheetId="74" r:id="rId20"/>
    <sheet name="表十九-乌尔禾区社会保险基金预算收入表" sheetId="59" r:id="rId21"/>
    <sheet name="表二十-乌尔禾区社会保险基金预算支出表" sheetId="60" r:id="rId22"/>
    <sheet name="表二十一-乌尔禾区社会保险基金预算结余表" sheetId="61" r:id="rId23"/>
    <sheet name="表二十二-乌尔禾区本级社会保险基金预算收入表" sheetId="75" r:id="rId24"/>
    <sheet name="表二十三-乌尔禾区本级社会保险基金预算支出表" sheetId="76" r:id="rId25"/>
    <sheet name="表二十四-乌尔禾区本级社会保险基金预算结余表" sheetId="77" r:id="rId26"/>
    <sheet name="表二十五-“三公”经费支出" sheetId="47" r:id="rId27"/>
    <sheet name="表二十六-2021年度乌尔禾区政府一般债务限额、余额情况表" sheetId="78" r:id="rId28"/>
    <sheet name="表二十七-2021年度乌尔禾区政府专项债务限额、余额情况表" sheetId="79" r:id="rId29"/>
    <sheet name="表二十八-2021年度乌尔禾区政府债务限额、余额（含一般债务" sheetId="80" r:id="rId30"/>
    <sheet name="表二十九-2021年度乌尔禾区政府债券发行情况表" sheetId="81" r:id="rId31"/>
    <sheet name="表三十-2021年度乌尔禾区政府债券发行情况明细表" sheetId="82" r:id="rId32"/>
    <sheet name="表三十一-2021年度乌尔禾区新增债券使用情况表" sheetId="83" r:id="rId33"/>
    <sheet name="表三十二-2021年度乌尔禾区还本付息预计执行及本年度还本付息" sheetId="84" r:id="rId34"/>
    <sheet name="表三十三-2022年度乌尔禾区政府新增债券资金使用安排情况表" sheetId="85" r:id="rId35"/>
    <sheet name="表三十四-2022年乌尔禾区本级政府专项债务表" sheetId="86" r:id="rId36"/>
    <sheet name="表三十五-2022年度乌尔禾区政府新增专项债券资金使用安排情况" sheetId="87" r:id="rId37"/>
    <sheet name="表三十六-一般公共预算支出功能分类" sheetId="44" r:id="rId38"/>
  </sheets>
  <definedNames>
    <definedName name="_xlnm._FilterDatabase" localSheetId="37" hidden="1">'表三十六-一般公共预算支出功能分类'!$A$2:$C$1248</definedName>
    <definedName name="_xlnm.Print_Area" localSheetId="3">'表二-乌尔禾区一般预算支出'!$A$1:$D$33</definedName>
    <definedName name="_xlnm.Print_Area" localSheetId="2">表一—乌尔禾区一般预算收入!$A$1:$D$34</definedName>
    <definedName name="_xlnm.Print_Area" localSheetId="10">'表九-乌尔禾区基金收入'!$A$1:$D$25</definedName>
    <definedName name="_xlnm.Print_Area" localSheetId="11">'表十-乌尔禾区基金支出'!$A$1:$D$25</definedName>
    <definedName name="_xlnm.Print_Titles" localSheetId="11">'表十-乌尔禾区基金支出'!$1:$3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<sst xmlns="http://schemas.openxmlformats.org/spreadsheetml/2006/main" count="2286" uniqueCount="1444">
  <si>
    <t xml:space="preserve">克拉玛依市乌尔禾区2021年预算执行情况和2022年预算（草案）
</t>
  </si>
  <si>
    <t>克 拉 玛 依 市 乌尔禾区财 政 局</t>
  </si>
  <si>
    <r>
      <rPr>
        <sz val="18"/>
        <color theme="1"/>
        <rFont val="方正小标宋简体"/>
        <charset val="134"/>
      </rPr>
      <t>二</t>
    </r>
    <r>
      <rPr>
        <sz val="18"/>
        <color theme="1"/>
        <rFont val="宋体"/>
        <charset val="134"/>
      </rPr>
      <t>〇</t>
    </r>
    <r>
      <rPr>
        <sz val="18"/>
        <color theme="1"/>
        <rFont val="方正小标宋简体"/>
        <charset val="134"/>
      </rPr>
      <t>二二年一月</t>
    </r>
  </si>
  <si>
    <t>目   录</t>
  </si>
  <si>
    <t>第一部分 一般公共预算公开表</t>
  </si>
  <si>
    <t>一、2022年乌尔禾区一般公共预算收入表</t>
  </si>
  <si>
    <t>二、2022年乌尔禾区一般公共预算支出表</t>
  </si>
  <si>
    <t xml:space="preserve">三、2022年乌尔禾区本级一般公共预算收入表 </t>
  </si>
  <si>
    <t>四、2022年乌尔禾区本级一般公共预算支出表</t>
  </si>
  <si>
    <t>五、2022年乌尔禾区本级一般公共预算基本支出预算表</t>
  </si>
  <si>
    <t>六、2022年乌尔禾区本级一般公共预算政府预算支出经济分类明细表</t>
  </si>
  <si>
    <t>七、2022年乌尔禾区对下转移支付安排情况</t>
  </si>
  <si>
    <t>八、2022年乌尔禾区对下转移支付情况(分地区、项目)</t>
  </si>
  <si>
    <t>第二部分  2022年政府性基金预算安排情况</t>
  </si>
  <si>
    <t>九、2022年乌尔禾区政府性基金收入表</t>
  </si>
  <si>
    <t>十、2022年乌尔禾区政府性基金支出表</t>
  </si>
  <si>
    <t>十一、2022年乌尔禾区本级政府性基金收入表</t>
  </si>
  <si>
    <t>十二、2022年乌尔禾区本级政府性基金支出表</t>
  </si>
  <si>
    <t>十三、2022年乌尔禾区对下转移支付预算安排情况（分地区、项目）</t>
  </si>
  <si>
    <t>第三部分  2022年国有资本经营预算安排情况</t>
  </si>
  <si>
    <t>十四、2022年乌尔禾区国有资本经营预算收入表</t>
  </si>
  <si>
    <t>十五、2022年乌尔禾区国有资本经营预算支出表</t>
  </si>
  <si>
    <t>十六、2022年乌尔禾区本级国有资本经营预算收入表</t>
  </si>
  <si>
    <t>十七、2022年乌尔禾区本级国有资本经营预算支出表</t>
  </si>
  <si>
    <t>十八、2022年乌尔禾区国有资本经营预算对下转移支付安排情况表（分地区、项目）</t>
  </si>
  <si>
    <t>第四部分 社会保险基金预算公开表</t>
  </si>
  <si>
    <t>十九、2022年乌尔禾区社会保险基金预算收入表</t>
  </si>
  <si>
    <t>二十、2022年乌尔禾区社会保险基金预算支出表</t>
  </si>
  <si>
    <t>二十一、2022年乌尔禾区社会保险基金预算结余表</t>
  </si>
  <si>
    <t>二十二、2022年乌尔禾区本级社会保险基金预算收入表</t>
  </si>
  <si>
    <t>二十三、2022年乌尔禾区本级社会保险基金预算支出表</t>
  </si>
  <si>
    <t>二十四、2022年乌尔禾区本级社会保险基金预算结余表</t>
  </si>
  <si>
    <t>本级汇总的一般公共预算“三公”经费预算安排情况说明</t>
  </si>
  <si>
    <t>二十五、2022年乌尔禾区“三公”经费支出预算表</t>
  </si>
  <si>
    <t>第五部分  地方政府债务公开情况</t>
  </si>
  <si>
    <t>二十六、2021年乌尔禾区政府一般债务限额、余额情况表</t>
  </si>
  <si>
    <t>二十七、2021年乌尔禾区政府专项债务限额、余额情况表</t>
  </si>
  <si>
    <t>二十八、2021年乌尔禾区政府债务限额、余额（含一般债务限额、余额和专项债务限额、余额）情况表</t>
  </si>
  <si>
    <t>二十九、2021年乌尔禾区政府债券发行情况表</t>
  </si>
  <si>
    <t>三十、2021年乌尔禾区政府债券发行情况明细表</t>
  </si>
  <si>
    <r>
      <rPr>
        <sz val="15"/>
        <rFont val="仿宋_GB2312"/>
        <charset val="134"/>
      </rPr>
      <t>三十一、2021</t>
    </r>
    <r>
      <rPr>
        <sz val="15"/>
        <color rgb="FF000000"/>
        <rFont val="仿宋_GB2312"/>
        <charset val="134"/>
      </rPr>
      <t>年乌尔禾区地新增债券使用情况表</t>
    </r>
  </si>
  <si>
    <t>三十二、2021年乌尔禾区还本付息预计执行及本年度还本付息预算情况表</t>
  </si>
  <si>
    <t>三十三、2022年乌尔禾区地政府新增债券资金使用安排情况表</t>
  </si>
  <si>
    <t>三十四、2022年乌尔禾区本级政府专项债务表</t>
  </si>
  <si>
    <t>三十五、2022年乌尔禾区本级政府专项债券项目表</t>
  </si>
  <si>
    <t>三十六、2022年乌尔禾区一般公共预算支出安排情况表（支出功能分类）</t>
  </si>
  <si>
    <t>2022年乌尔禾区一般公共预算收入安排情况表</t>
  </si>
  <si>
    <t>表一</t>
  </si>
  <si>
    <t>单位：万元</t>
  </si>
  <si>
    <t>项目</t>
  </si>
  <si>
    <t>2021年预算数</t>
  </si>
  <si>
    <t>2022年预算数</t>
  </si>
  <si>
    <t>比上年增（减）%</t>
  </si>
  <si>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</si>
  <si>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</si>
  <si>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</si>
  <si>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</si>
  <si>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</si>
  <si>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</si>
  <si>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</si>
  <si>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</si>
  <si>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</si>
  <si>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</si>
  <si>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</si>
  <si>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</si>
  <si>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</si>
  <si>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环境保护税</t>
  </si>
  <si>
    <t xml:space="preserve">    其他税收收入</t>
  </si>
  <si>
    <t>二、非税收入</t>
  </si>
  <si>
    <t>　　专项收入</t>
  </si>
  <si>
    <t>　　行政事业性收费收入</t>
  </si>
  <si>
    <t>　　罚没收入</t>
  </si>
  <si>
    <t>　　国有资本经营收入</t>
  </si>
  <si>
    <t>　　国有资源（资产）有偿使用收入</t>
  </si>
  <si>
    <t xml:space="preserve">    政府住房基金收入</t>
  </si>
  <si>
    <t>　　其他收入</t>
  </si>
  <si>
    <t>一般公共预算收入合计</t>
  </si>
  <si>
    <t>转移性收入</t>
  </si>
  <si>
    <t xml:space="preserve">     上级补助收入</t>
  </si>
  <si>
    <t xml:space="preserve">     上年结余</t>
  </si>
  <si>
    <t xml:space="preserve">     调入预算稳定调节基金</t>
  </si>
  <si>
    <t xml:space="preserve">     调入资金</t>
  </si>
  <si>
    <t xml:space="preserve">     债务转贷收入</t>
  </si>
  <si>
    <t>一般公共预算收入总计</t>
  </si>
  <si>
    <t>2022年乌尔禾区一般公共预算支出安排情况表</t>
  </si>
  <si>
    <t>表二</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</si>
  <si>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</si>
  <si>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</si>
  <si>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</si>
  <si>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</si>
  <si>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</si>
  <si>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</si>
  <si>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</si>
  <si>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</si>
  <si>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</si>
  <si>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</si>
  <si>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</si>
  <si>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</si>
  <si>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</si>
  <si>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</si>
  <si>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</si>
  <si>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</si>
  <si>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十七、自然资源海洋气象等支出</t>
  </si>
  <si>
    <t>十八、住房保障支出</t>
  </si>
  <si>
    <t>十九、粮油物资储备支出</t>
  </si>
  <si>
    <t>二十、灾害防治及应急管理支出</t>
  </si>
  <si>
    <t>二十一、预备费</t>
  </si>
  <si>
    <t>二十二、其他支出</t>
  </si>
  <si>
    <t>二十三、债务付息支出</t>
  </si>
  <si>
    <t>一般公共预算支出合计</t>
  </si>
  <si>
    <t>转移性支出</t>
  </si>
  <si>
    <t xml:space="preserve">  上解上级支出</t>
  </si>
  <si>
    <t xml:space="preserve">  安排预算稳定调节基金</t>
  </si>
  <si>
    <t xml:space="preserve">  债务还本支出</t>
  </si>
  <si>
    <t xml:space="preserve">  年终结余</t>
  </si>
  <si>
    <t>一般公共预算支出总计</t>
  </si>
  <si>
    <t>2022年乌尔禾区本级一般公共预算收入安排情况表</t>
  </si>
  <si>
    <t>表三</t>
  </si>
  <si>
    <t>2022年乌尔禾区本级一般公共预算支出安排情况表</t>
  </si>
  <si>
    <t>表四</t>
  </si>
  <si>
    <t>2022年乌尔禾区一般公共预算政府预算支出经济分类明细表</t>
  </si>
  <si>
    <t>表五</t>
  </si>
  <si>
    <t>科目编码</t>
  </si>
  <si>
    <r>
      <rPr>
        <sz val="12"/>
        <rFont val="宋体"/>
        <charset val="134"/>
      </rPr>
      <t xml:space="preserve">科 </t>
    </r>
    <r>
      <rPr>
        <sz val="12"/>
        <rFont val="宋体"/>
        <charset val="134"/>
      </rPr>
      <t xml:space="preserve">  </t>
    </r>
    <r>
      <rPr>
        <sz val="12"/>
        <rFont val="宋体"/>
        <charset val="134"/>
      </rPr>
      <t>目</t>
    </r>
  </si>
  <si>
    <t>比上年增(减)%</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</si>
  <si>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</si>
  <si>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</si>
  <si>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</si>
  <si>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</si>
  <si>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</si>
  <si>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</si>
  <si>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</si>
  <si>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</si>
  <si>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</si>
  <si>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</si>
  <si>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</si>
  <si>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</si>
  <si>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</si>
  <si>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</si>
  <si>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对个人和家庭的补助</t>
  </si>
  <si>
    <t xml:space="preserve">  社会福利和救助</t>
  </si>
  <si>
    <t>2022年乌尔禾区一般公共预算本级政府预算支出经济分类明细表</t>
  </si>
  <si>
    <t>表六</t>
  </si>
  <si>
    <t>2022年乌尔禾区对下转移支付安排情况</t>
  </si>
  <si>
    <t>表七</t>
  </si>
  <si>
    <t>项   目</t>
  </si>
  <si>
    <t>比上年增 (减)%</t>
  </si>
  <si>
    <t>一、返还性支出</t>
  </si>
  <si>
    <t xml:space="preserve">   所得税基数返还支出</t>
  </si>
  <si>
    <t xml:space="preserve">   增值税税收返还支出</t>
  </si>
  <si>
    <t xml:space="preserve">   消费税税收返还支出</t>
  </si>
  <si>
    <t>.......</t>
  </si>
  <si>
    <t xml:space="preserve">  ......</t>
  </si>
  <si>
    <t>二、一般性转移支付</t>
  </si>
  <si>
    <t xml:space="preserve">   体制补助支出</t>
  </si>
  <si>
    <t xml:space="preserve">   均衡性转移支付支出</t>
  </si>
  <si>
    <t xml:space="preserve">   县级基本财力保障机制奖补资金支出</t>
  </si>
  <si>
    <t>......</t>
  </si>
  <si>
    <r>
      <rPr>
        <sz val="10"/>
        <color rgb="FF000000"/>
        <rFont val="宋体"/>
        <charset val="134"/>
      </rPr>
      <t> </t>
    </r>
    <r>
      <rPr>
        <sz val="10"/>
        <color rgb="FF000000"/>
        <rFont val="宋体"/>
        <charset val="134"/>
      </rPr>
      <t>......</t>
    </r>
  </si>
  <si>
    <t>三、专项转移支付</t>
  </si>
  <si>
    <t>**地对下税收返还和转移支付合计</t>
  </si>
  <si>
    <t>备注：我区无对下转移支付安排情况，此表为空表。</t>
  </si>
  <si>
    <t>2022年乌尔禾区对下转移支付情况(分地区、项目)</t>
  </si>
  <si>
    <t>表八</t>
  </si>
  <si>
    <t>合计</t>
  </si>
  <si>
    <t>县、市名称</t>
  </si>
  <si>
    <t>返还性支出</t>
  </si>
  <si>
    <t xml:space="preserve">  所得税基数返还支出</t>
  </si>
  <si>
    <t xml:space="preserve">  增值税税收返还支出</t>
  </si>
  <si>
    <t xml:space="preserve">  消费税税收返还支出</t>
  </si>
  <si>
    <r>
      <rPr>
        <sz val="10"/>
        <color rgb="FF000000"/>
        <rFont val="宋体"/>
        <charset val="134"/>
      </rPr>
      <t> </t>
    </r>
    <r>
      <rPr>
        <sz val="10"/>
        <color rgb="FF000000"/>
        <rFont val="宋体"/>
        <charset val="134"/>
      </rPr>
      <t>.....</t>
    </r>
  </si>
  <si>
    <t>一般性转移支付支出</t>
  </si>
  <si>
    <t xml:space="preserve">   结算补助支出</t>
  </si>
  <si>
    <r>
      <rPr>
        <sz val="10"/>
        <color rgb="FF000000"/>
        <rFont val="宋体"/>
        <charset val="134"/>
      </rPr>
      <t xml:space="preserve">  </t>
    </r>
    <r>
      <rPr>
        <sz val="10"/>
        <color rgb="FF000000"/>
        <rFont val="宋体"/>
        <charset val="134"/>
      </rPr>
      <t>.....</t>
    </r>
  </si>
  <si>
    <t>专项转移支付支出</t>
  </si>
  <si>
    <t>XXXXX</t>
  </si>
  <si>
    <t>合 计</t>
  </si>
  <si>
    <t>2022年乌尔禾区政府性基金预算收入安排情况表</t>
  </si>
  <si>
    <t>表九</t>
  </si>
  <si>
    <t>一、农业土地开发资金收入</t>
  </si>
  <si>
    <t>二、国有土地使用权出让收入</t>
  </si>
  <si>
    <t>四、彩票公益金收入</t>
  </si>
  <si>
    <t>五、城市基础设施配套费收入</t>
  </si>
  <si>
    <t>六、污水处理费收入</t>
  </si>
  <si>
    <t>七、彩票发行机构和彩票销售机构的业务费用</t>
  </si>
  <si>
    <t>八、其他政府性基金收入</t>
  </si>
  <si>
    <t>九、专项债券对应项目专项收入</t>
  </si>
  <si>
    <t>政府性基金预算收入合计</t>
  </si>
  <si>
    <t>转移性收入合计</t>
  </si>
  <si>
    <t xml:space="preserve">  上级补助收入</t>
  </si>
  <si>
    <t xml:space="preserve">  上年结余</t>
  </si>
  <si>
    <t xml:space="preserve">  调入资金</t>
  </si>
  <si>
    <t xml:space="preserve">  债务转贷收入</t>
  </si>
  <si>
    <t>政府性基金预算收入总计</t>
  </si>
  <si>
    <t>2022年乌尔禾区政府性基金预算支出安排情况表</t>
  </si>
  <si>
    <t>表十</t>
  </si>
  <si>
    <t>一、旅游发展基金支出</t>
  </si>
  <si>
    <t>二、大中型水库移民后期扶持基金支出</t>
  </si>
  <si>
    <t>三、国有土地使用权出让收入及对应专项债务收入安排的支出</t>
  </si>
  <si>
    <t>四、农业土地开发资金安排的支出</t>
  </si>
  <si>
    <t>五、城市基础设施配套费安排的支出</t>
  </si>
  <si>
    <t>六、污水处理费安排的支出</t>
  </si>
  <si>
    <t>七、土地储备专项债券收入安排的支出</t>
  </si>
  <si>
    <t>八、其他政府性基金及对应专项债务收入安排的支出</t>
  </si>
  <si>
    <t>九、彩票发行销售机构业务费安排的支出</t>
  </si>
  <si>
    <t>十、彩票公益金安排的支出</t>
  </si>
  <si>
    <t>十一、抗疫特别国债支出</t>
  </si>
  <si>
    <t>十二、债务付息支出及发行费</t>
  </si>
  <si>
    <t>政府性基金预算支出合计</t>
  </si>
  <si>
    <t>转移性支出合计</t>
  </si>
  <si>
    <t xml:space="preserve">  上解支出</t>
  </si>
  <si>
    <t xml:space="preserve">  调出资金</t>
  </si>
  <si>
    <t>　债务转贷支出</t>
  </si>
  <si>
    <t>政府性基金预算支出总计</t>
  </si>
  <si>
    <t>2022年乌尔禾区本级政府性基金预算收入安排情况表</t>
  </si>
  <si>
    <t>表十一</t>
  </si>
  <si>
    <t>2022年乌尔禾区本级政府性基金预算支出安排情况表</t>
  </si>
  <si>
    <t>表十二</t>
  </si>
  <si>
    <t>2022年乌尔禾区对下转移支付预算安排情况（分地区、项目）</t>
  </si>
  <si>
    <t>表十三</t>
  </si>
  <si>
    <t>项目名称</t>
  </si>
  <si>
    <t>政府性基金转移支付</t>
  </si>
  <si>
    <t>.....</t>
  </si>
  <si>
    <t>2022年乌尔禾区国有资本经营预算收入安排情况表</t>
  </si>
  <si>
    <t>表十四</t>
  </si>
  <si>
    <t>科目名称／企业</t>
  </si>
  <si>
    <t>小计</t>
  </si>
  <si>
    <t>乌尔禾区本级</t>
  </si>
  <si>
    <t>乌尔禾区及以下</t>
  </si>
  <si>
    <t>一、利润收入</t>
  </si>
  <si>
    <t>...</t>
  </si>
  <si>
    <t>二、股利、股息收入</t>
  </si>
  <si>
    <t>三、产权转让收入</t>
  </si>
  <si>
    <t>四、清算收入</t>
  </si>
  <si>
    <t>五、其他国有资本经营预算收入</t>
  </si>
  <si>
    <t>收入合计</t>
  </si>
  <si>
    <t>2022年乌尔禾区国有资本经营预算支出安排情况表</t>
  </si>
  <si>
    <t>表十五</t>
  </si>
  <si>
    <t>科目名称</t>
  </si>
  <si>
    <t>资本性支出</t>
  </si>
  <si>
    <t>费用性支出</t>
  </si>
  <si>
    <t>其他支出</t>
  </si>
  <si>
    <t>国有资本经营预算支出</t>
  </si>
  <si>
    <t>解决历史遗留问题及改革成本支出</t>
  </si>
  <si>
    <t>国有企业资本金注入</t>
  </si>
  <si>
    <t>国有企业政策性补贴</t>
  </si>
  <si>
    <t>其他国有资本经营预算支出</t>
  </si>
  <si>
    <t>转移性支出...</t>
  </si>
  <si>
    <t>调出资金</t>
  </si>
  <si>
    <t>支出合计</t>
  </si>
  <si>
    <t>2022年乌尔禾区本级国有资本经营预算收入安排情况表</t>
  </si>
  <si>
    <t>表十六</t>
  </si>
  <si>
    <t>2022年乌尔禾区本级国有资本经营预算支出安排情况表</t>
  </si>
  <si>
    <t>表十七</t>
  </si>
  <si>
    <t>一、解决历史遗留问题及改革成本支出</t>
  </si>
  <si>
    <t>XXX</t>
  </si>
  <si>
    <t>二、国有企业资本金注入</t>
  </si>
  <si>
    <t>三、国有企业政策性补贴</t>
  </si>
  <si>
    <t>四、其他国有资本经营预算支出</t>
  </si>
  <si>
    <t>2022年乌尔禾区区国有资本经营预算对下转移支付安排情况表（分地区、项目）</t>
  </si>
  <si>
    <t>表十八</t>
  </si>
  <si>
    <t>……</t>
  </si>
  <si>
    <t>国有资本经营预算转移支付</t>
  </si>
  <si>
    <t>2022年乌尔禾区社会保险基金预算收入表</t>
  </si>
  <si>
    <t>表十九</t>
  </si>
  <si>
    <t>社会保险基金收入合计</t>
  </si>
  <si>
    <t>其中:保险费收入</t>
  </si>
  <si>
    <t xml:space="preserve">       社会保险基金财政补贴收入</t>
  </si>
  <si>
    <t xml:space="preserve">       利息收入</t>
  </si>
  <si>
    <t>一、企业职工基本养老保险基金收入</t>
  </si>
  <si>
    <t>其中:企业职工基本养老保险费收入</t>
  </si>
  <si>
    <t xml:space="preserve">     企业职工基本养老保险基金财政补贴收入</t>
  </si>
  <si>
    <t xml:space="preserve">     企业职工基本养老保险基金利息收入</t>
  </si>
  <si>
    <t>二、机关事业基本养老保险基金收入</t>
  </si>
  <si>
    <t>其中:机关事业单位基本养老保险费收入</t>
  </si>
  <si>
    <t xml:space="preserve">     机关事业单位基本养老保险基金财政补贴收入</t>
  </si>
  <si>
    <t xml:space="preserve">     机关事业单位基本养老保险基金利息收入</t>
  </si>
  <si>
    <t>三、城乡居民基本养老保险基金收入</t>
  </si>
  <si>
    <t>其中:城乡居民基本养老保险费收入</t>
  </si>
  <si>
    <t xml:space="preserve">     城乡居民基本养老保险基金财政补贴收入</t>
  </si>
  <si>
    <t xml:space="preserve">     城乡居民基本养老保险基金利息收入</t>
  </si>
  <si>
    <t>四、职工基本医疗保险基金收入</t>
  </si>
  <si>
    <t>其中:职工基本医疗保险费收入</t>
  </si>
  <si>
    <t xml:space="preserve">     职工基本医疗保险基金财政补贴收入</t>
  </si>
  <si>
    <t xml:space="preserve">     职工基本医疗保险基金利息收入</t>
  </si>
  <si>
    <t>五、城乡居民基本医疗保险基金收入</t>
  </si>
  <si>
    <t>其中:城乡居民基本医疗保险费收入</t>
  </si>
  <si>
    <t xml:space="preserve">     城乡居民基本医疗保险基金财政补贴收入</t>
  </si>
  <si>
    <t xml:space="preserve">     城乡居民基本医疗保险基金利息收入</t>
  </si>
  <si>
    <t>六、工伤保险基金收入</t>
  </si>
  <si>
    <t>其中:工伤保险费收入</t>
  </si>
  <si>
    <t xml:space="preserve">  工伤保险基金财政补贴收入</t>
  </si>
  <si>
    <t xml:space="preserve">  工伤保险基金利息收入</t>
  </si>
  <si>
    <t>七、失业保险基金收入</t>
  </si>
  <si>
    <t xml:space="preserve">  其中:失业保险费收入</t>
  </si>
  <si>
    <t xml:space="preserve">  失业保险财政补贴收入</t>
  </si>
  <si>
    <t xml:space="preserve">  失业保险利息收入</t>
  </si>
  <si>
    <t>注：社会保险基金由市本级统一核算，我区无此预算安排，因此本表为空表</t>
  </si>
  <si>
    <t>2022年乌尔禾区社会保险基金预算支出表</t>
  </si>
  <si>
    <t>表二十</t>
  </si>
  <si>
    <t xml:space="preserve">                                         单位：万元</t>
  </si>
  <si>
    <t>项 目</t>
  </si>
  <si>
    <t>社会保险基金支出合计</t>
  </si>
  <si>
    <t>一、企业职工基本养老保险基金支出</t>
  </si>
  <si>
    <t xml:space="preserve">  其中:基本养老金</t>
  </si>
  <si>
    <t>二、机关事业基本养老保险基金支出</t>
  </si>
  <si>
    <t xml:space="preserve">  其中:基本养老金支出</t>
  </si>
  <si>
    <t>三、城乡居民基本养老保险基金支出</t>
  </si>
  <si>
    <r>
      <rPr>
        <sz val="10"/>
        <color rgb="FF000000"/>
        <rFont val="宋体"/>
        <charset val="134"/>
      </rPr>
      <t xml:space="preserve">  其中:基</t>
    </r>
    <r>
      <rPr>
        <sz val="10"/>
        <color rgb="FF000000"/>
        <rFont val="宋体"/>
        <charset val="134"/>
      </rPr>
      <t>础</t>
    </r>
    <r>
      <rPr>
        <sz val="10"/>
        <color rgb="FF000000"/>
        <rFont val="宋体"/>
        <charset val="134"/>
      </rPr>
      <t>养老金支出</t>
    </r>
  </si>
  <si>
    <t>四、职工基本医疗保险基金支出</t>
  </si>
  <si>
    <t xml:space="preserve">  其中:职工基本医疗保险统筹基金</t>
  </si>
  <si>
    <t xml:space="preserve">  职工基本医疗保险个人账户基金</t>
  </si>
  <si>
    <t>五、城乡居民基本医疗保险基金支出</t>
  </si>
  <si>
    <t xml:space="preserve">  其中:城乡居民基本医疗保险基金医疗待遇支出</t>
  </si>
  <si>
    <t xml:space="preserve">  城乡居民大病保险支出</t>
  </si>
  <si>
    <t>六、工伤保险基金支出</t>
  </si>
  <si>
    <t xml:space="preserve">  其中:工伤保险待遇</t>
  </si>
  <si>
    <t>七、失业保险基金支出</t>
  </si>
  <si>
    <t xml:space="preserve">  其中:失业保险金</t>
  </si>
  <si>
    <t>2021年乌尔禾区社会保险基金预算结余表</t>
  </si>
  <si>
    <t>表二十一</t>
  </si>
  <si>
    <r>
      <rPr>
        <b/>
        <sz val="10"/>
        <color rgb="FF000000"/>
        <rFont val="宋体"/>
        <charset val="134"/>
      </rPr>
      <t>202</t>
    </r>
    <r>
      <rPr>
        <b/>
        <sz val="10"/>
        <color rgb="FF000000"/>
        <rFont val="宋体"/>
        <charset val="134"/>
      </rPr>
      <t>1</t>
    </r>
    <r>
      <rPr>
        <b/>
        <sz val="10"/>
        <color rgb="FF000000"/>
        <rFont val="宋体"/>
        <charset val="134"/>
      </rPr>
      <t>年预算数</t>
    </r>
  </si>
  <si>
    <t>社会保险基金年终结余合计</t>
  </si>
  <si>
    <t>一、企业职工基本养老保险基金年终结余</t>
  </si>
  <si>
    <t>二、机关事业基本养老保险基金年终结余</t>
  </si>
  <si>
    <r>
      <rPr>
        <sz val="10"/>
        <color rgb="FF000000"/>
        <rFont val="宋体"/>
        <charset val="134"/>
      </rPr>
      <t>三、</t>
    </r>
    <r>
      <rPr>
        <sz val="10"/>
        <color rgb="FF000000"/>
        <rFont val="宋体"/>
        <charset val="134"/>
      </rPr>
      <t>城乡居民基本养老保险基金年终结余</t>
    </r>
  </si>
  <si>
    <t>四、职工基本医疗保险基金年终结余</t>
  </si>
  <si>
    <t>五、城乡居民基本医疗保险基金年终结余</t>
  </si>
  <si>
    <r>
      <rPr>
        <sz val="10"/>
        <color rgb="FF000000"/>
        <rFont val="宋体"/>
        <charset val="134"/>
      </rPr>
      <t>六、</t>
    </r>
    <r>
      <rPr>
        <sz val="10"/>
        <color rgb="FF000000"/>
        <rFont val="宋体"/>
        <charset val="134"/>
      </rPr>
      <t>工伤保险基金年终结余</t>
    </r>
  </si>
  <si>
    <t>七、失业保险基金年终结余</t>
  </si>
  <si>
    <t>2022年乌尔禾区本级社会保险基金预算收入表</t>
  </si>
  <si>
    <t>表二十二</t>
  </si>
  <si>
    <t>2022年乌尔禾区本级社会保险基金预算支出表</t>
  </si>
  <si>
    <t>表二十三</t>
  </si>
  <si>
    <t>2021年乌尔禾区本级社会保险基金预算结余表</t>
  </si>
  <si>
    <t>表二十四</t>
  </si>
  <si>
    <t>2022年克拉玛依乌尔禾区部门“三公”经费支出预算表</t>
  </si>
  <si>
    <t>表二十五</t>
  </si>
  <si>
    <t>一、因公出国（境）费用</t>
  </si>
  <si>
    <t>二、公务接待费</t>
  </si>
  <si>
    <t>三、公务用车购置及运行费</t>
  </si>
  <si>
    <r>
      <rPr>
        <sz val="12"/>
        <rFont val="宋体"/>
        <charset val="134"/>
      </rPr>
      <t xml:space="preserve"> </t>
    </r>
    <r>
      <rPr>
        <sz val="12"/>
        <rFont val="宋体"/>
        <charset val="134"/>
      </rPr>
      <t xml:space="preserve">   </t>
    </r>
    <r>
      <rPr>
        <sz val="12"/>
        <rFont val="宋体"/>
        <charset val="134"/>
      </rPr>
      <t>其中：（1）公务用车运行维护费</t>
    </r>
  </si>
  <si>
    <r>
      <rPr>
        <sz val="12"/>
        <rFont val="宋体"/>
        <charset val="134"/>
      </rPr>
      <t xml:space="preserve">    </t>
    </r>
    <r>
      <rPr>
        <sz val="12"/>
        <rFont val="宋体"/>
        <charset val="134"/>
      </rPr>
      <t xml:space="preserve">    </t>
    </r>
    <r>
      <rPr>
        <sz val="12"/>
        <rFont val="宋体"/>
        <charset val="134"/>
      </rPr>
      <t xml:space="preserve">  （2）公务用车购置费</t>
    </r>
  </si>
  <si>
    <t>注：1.公务用车是指党政机关用于履行公务的机动车辆，分为一般公务用车、执法执勤用车、特种专业技术用车和其他用车（如大中型载客车辆、载货车辆）。</t>
  </si>
  <si>
    <r>
      <rPr>
        <sz val="12"/>
        <rFont val="宋体"/>
        <charset val="134"/>
      </rPr>
      <t xml:space="preserve">    2</t>
    </r>
    <r>
      <rPr>
        <sz val="12"/>
        <rFont val="宋体"/>
        <charset val="134"/>
      </rPr>
      <t>.</t>
    </r>
    <r>
      <rPr>
        <sz val="12"/>
        <rFont val="宋体"/>
        <charset val="134"/>
      </rPr>
      <t>公务用车运行维护费反映公务用车燃料费、维修费、过桥过路费、保险费、安全奖励费用等支出。</t>
    </r>
  </si>
  <si>
    <t>DEBT_T_XXGK_XEYE</t>
  </si>
  <si>
    <t xml:space="preserve"> AND T.AD_CODE_GK=65 AND T.SET_YEAR_GK=2021</t>
  </si>
  <si>
    <t>上年债务限额及余额预算</t>
  </si>
  <si>
    <t>AD_CODE_GK#65</t>
  </si>
  <si>
    <t>SET_YEAR_GK#2021</t>
  </si>
  <si>
    <t>SET_YEAR#2020</t>
  </si>
  <si>
    <t>AD_CODE#</t>
  </si>
  <si>
    <t>AD_NAME#</t>
  </si>
  <si>
    <t>2021年度克拉玛依市乌尔禾区政府一般债务限额、余额情况表</t>
  </si>
  <si>
    <t>表二十六</t>
  </si>
  <si>
    <t>单位：亿元</t>
  </si>
  <si>
    <t>行政区划名称</t>
  </si>
  <si>
    <t>一般债务限额总额</t>
  </si>
  <si>
    <t>其中：新增一般债务限额</t>
  </si>
  <si>
    <t>一般债务余额
预计执行数</t>
  </si>
  <si>
    <t>VALID#</t>
  </si>
  <si>
    <t>65</t>
  </si>
  <si>
    <t>克拉玛依市乌尔禾区</t>
  </si>
  <si>
    <t>6500</t>
  </si>
  <si>
    <t>6501</t>
  </si>
  <si>
    <t>2021年度克拉玛依市乌尔禾区政府专项债务限额、余额情况表</t>
  </si>
  <si>
    <t>表二十七</t>
  </si>
  <si>
    <t>专项债务限额总额</t>
  </si>
  <si>
    <t>其中：新增专项债务限额</t>
  </si>
  <si>
    <t>专项债务余额
预计执行数</t>
  </si>
  <si>
    <t>YBXE_Y1#</t>
  </si>
  <si>
    <t>ZXXE_Y1#</t>
  </si>
  <si>
    <t>YBYE_Y1#</t>
  </si>
  <si>
    <t>ZXYE_Y1#</t>
  </si>
  <si>
    <t>2021年度本克拉玛依市乌尔禾区政府债务限额、余额（含一般债务限额、余额和专项债务限额、余额）情况表</t>
  </si>
  <si>
    <t>表二十八</t>
  </si>
  <si>
    <t>政府债务限额总额</t>
  </si>
  <si>
    <t>其中：新增债务限额</t>
  </si>
  <si>
    <t>政府债务余额预计执行数</t>
  </si>
  <si>
    <t>一般债务</t>
  </si>
  <si>
    <t>专项债务</t>
  </si>
  <si>
    <t>2021年度克拉玛依市乌尔禾区政府债券发行情况表</t>
  </si>
  <si>
    <t>表二十九</t>
  </si>
  <si>
    <t>政府债券发行总额</t>
  </si>
  <si>
    <t>其中：新增债券额度</t>
  </si>
  <si>
    <t>其中：再融资债券额度</t>
  </si>
  <si>
    <t>新增债券</t>
  </si>
  <si>
    <t>再融资债券</t>
  </si>
  <si>
    <t>一般债券</t>
  </si>
  <si>
    <t>专项债券</t>
  </si>
  <si>
    <t>2021年度克拉玛依市乌尔禾区政府债券发行情况明细表</t>
  </si>
  <si>
    <t>表三十</t>
  </si>
  <si>
    <t>债券类型</t>
  </si>
  <si>
    <t>地方政府债券</t>
  </si>
  <si>
    <t>置换债券</t>
  </si>
  <si>
    <t>一般</t>
  </si>
  <si>
    <t>专项</t>
  </si>
  <si>
    <t>金额</t>
  </si>
  <si>
    <t>平均利率%</t>
  </si>
  <si>
    <t>1年</t>
  </si>
  <si>
    <t>2年</t>
  </si>
  <si>
    <t>3年</t>
  </si>
  <si>
    <t>5年</t>
  </si>
  <si>
    <t>7年</t>
  </si>
  <si>
    <t>10年</t>
  </si>
  <si>
    <t>15年</t>
  </si>
  <si>
    <t>20年</t>
  </si>
  <si>
    <t>25年</t>
  </si>
  <si>
    <t>30年</t>
  </si>
  <si>
    <t>2021年度乌尔禾区新增债券使用情况表</t>
  </si>
  <si>
    <t>表三十一</t>
  </si>
  <si>
    <t>序号</t>
  </si>
  <si>
    <t>区划</t>
  </si>
  <si>
    <t>项目单位</t>
  </si>
  <si>
    <t>项目领域</t>
  </si>
  <si>
    <t>债券性质</t>
  </si>
  <si>
    <t>债券金额</t>
  </si>
  <si>
    <t>实际支出</t>
  </si>
  <si>
    <t>新疆克拉玛依市乌尔禾区财政局</t>
  </si>
  <si>
    <t>克拉玛依市乌尔禾区乌尔禾镇农村基础发展项目</t>
  </si>
  <si>
    <t>其他社会保障</t>
  </si>
  <si>
    <t>乌尔禾增量配电网基础设施建设项目</t>
  </si>
  <si>
    <t>城镇电网</t>
  </si>
  <si>
    <t>其他自平衡专项债券</t>
  </si>
  <si>
    <t>克拉玛依市乌尔禾区白杨河旅游产业基础设施建设项目</t>
  </si>
  <si>
    <t>其他文化</t>
  </si>
  <si>
    <t>备注：新增债券额度由各地州市统筹分配至地州市本级、所辖县市区；各地县的新增债券项目具体安排，由当地按程序报本级人大批准，未在此表中列示。</t>
  </si>
  <si>
    <t>DEBT_T_XXGK_FX_HBFXYS</t>
  </si>
  <si>
    <t>AD_CODE#65</t>
  </si>
  <si>
    <t>XM_TYPE#</t>
  </si>
  <si>
    <t>XM_NAME#</t>
  </si>
  <si>
    <t>2021年度克拉玛依市乌尔禾区还本付息预计执行及本年度还本付息预算情况表</t>
  </si>
  <si>
    <t>表三十二</t>
  </si>
  <si>
    <t>项    目</t>
  </si>
  <si>
    <t>本级</t>
  </si>
  <si>
    <t>乌尔禾区</t>
  </si>
  <si>
    <t>FXYB</t>
  </si>
  <si>
    <t>一、上年度发行预计执行数</t>
  </si>
  <si>
    <t>FXYB_Y1</t>
  </si>
  <si>
    <t>（一）一般债券</t>
  </si>
  <si>
    <t>FXYB _Y1_ZRZ</t>
  </si>
  <si>
    <t>其中：再融资债券</t>
  </si>
  <si>
    <t>FXZX_Y1</t>
  </si>
  <si>
    <t>（二）专项债券</t>
  </si>
  <si>
    <t>FXZX _Y1_ZRZ</t>
  </si>
  <si>
    <t>HB_Y1</t>
  </si>
  <si>
    <t>二、上年度还本预计执行数</t>
  </si>
  <si>
    <t>YBHB_Y1</t>
  </si>
  <si>
    <t>ZXHB_Y1</t>
  </si>
  <si>
    <t>FX_Y1</t>
  </si>
  <si>
    <t>三、上年度付息预计执行数</t>
  </si>
  <si>
    <t>YBFX_Y1</t>
  </si>
  <si>
    <t>ZXFX_Y1</t>
  </si>
  <si>
    <t>YBHB</t>
  </si>
  <si>
    <t>四、本年度还本预算数</t>
  </si>
  <si>
    <t>YBHB_YS</t>
  </si>
  <si>
    <t>YBHB_YS_ZRZ</t>
  </si>
  <si>
    <t>其中：再融资</t>
  </si>
  <si>
    <t>YBHB_YS_CZZJ</t>
  </si>
  <si>
    <t>财政预算安排</t>
  </si>
  <si>
    <t>ZXHB_YS</t>
  </si>
  <si>
    <t>ZXHB_YS_ZRZ</t>
  </si>
  <si>
    <t>ZXHB_YS_CZZJ</t>
  </si>
  <si>
    <t>FX_YS</t>
  </si>
  <si>
    <t>五、本年度付息预算数</t>
  </si>
  <si>
    <t>YBFX_YS</t>
  </si>
  <si>
    <t>ZXFX_YS</t>
  </si>
  <si>
    <t>2022年度克拉玛依市乌尔禾区政府新增债券资金使用安排情况表</t>
  </si>
  <si>
    <t>表三十三</t>
  </si>
  <si>
    <t>投向领域</t>
  </si>
  <si>
    <t>偿还来源</t>
  </si>
  <si>
    <t>债券期限</t>
  </si>
  <si>
    <t>利率</t>
  </si>
  <si>
    <t>还本付息</t>
  </si>
  <si>
    <t>克拉玛依市乌尔禾区乌尔禾镇乡村振兴项目</t>
  </si>
  <si>
    <t>财政预算</t>
  </si>
  <si>
    <t>乌尔禾区百口泉产业服务基础设施建设工程</t>
  </si>
  <si>
    <t>园区</t>
  </si>
  <si>
    <t>2022年乌尔禾区本级政府专项债务表</t>
  </si>
  <si>
    <t>表三十四</t>
  </si>
  <si>
    <t>地区</t>
  </si>
  <si>
    <t>专项债券收入</t>
  </si>
  <si>
    <t>专项债券支出</t>
  </si>
  <si>
    <t>专项债券还本付息</t>
  </si>
  <si>
    <t>专项收入情况</t>
  </si>
  <si>
    <t>乌尔禾区区本级</t>
  </si>
  <si>
    <t>2022年度克拉玛依市乌尔禾区政府新增专项债券资金使用安排情况表</t>
  </si>
  <si>
    <t>表三十五</t>
  </si>
  <si>
    <t>附表二：2022年乌尔禾区一般公共预算支出安排情况表（支出功能分类）</t>
  </si>
  <si>
    <t>代码</t>
  </si>
  <si>
    <t>名称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</si>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</sst>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_ "/>
    <numFmt numFmtId="178" formatCode="0.0_ "/>
    <numFmt numFmtId="179" formatCode="0.00_ "/>
    <numFmt numFmtId="180" formatCode="#,##0.000000"/>
    <numFmt numFmtId="181" formatCode="#0.00"/>
    <numFmt numFmtId="182" formatCode="#,##0_);[Red]\(#,##0\)"/>
    <numFmt numFmtId="183" formatCode="0_);[Red]\(0\)"/>
  </numFmts>
  <fonts count="68">
    <font>
      <sz val="12"/>
      <name val="宋体"/>
      <charset val="134"/>
    </font>
    <font>
      <sz val="11"/>
      <name val="宋体"/>
      <charset val="134"/>
      <scheme val="minor"/>
    </font>
    <font>
      <sz val="11"/>
      <color rgb="FFFF0000"/>
      <name val="宋体"/>
      <charset val="134"/>
      <scheme val="minor"/>
    </font>
    <font>
      <b/>
      <sz val="14"/>
      <name val="宋体"/>
      <charset val="134"/>
    </font>
    <font>
      <b/>
      <sz val="11"/>
      <name val="宋体"/>
      <charset val="134"/>
      <scheme val="minor"/>
    </font>
    <font>
      <sz val="11"/>
      <color indexed="8"/>
      <name val="宋体"/>
      <charset val="1"/>
      <scheme val="minor"/>
    </font>
    <font>
      <sz val="11"/>
      <color theme="1"/>
      <name val="宋体"/>
      <charset val="134"/>
      <scheme val="minor"/>
    </font>
    <font>
      <b/>
      <sz val="16"/>
      <name val="宋体"/>
      <charset val="134"/>
      <scheme val="minor"/>
    </font>
    <font>
      <b/>
      <sz val="11"/>
      <color theme="1"/>
      <name val="宋体"/>
      <charset val="134"/>
      <scheme val="minor"/>
    </font>
    <font>
      <sz val="11"/>
      <color indexed="8"/>
      <name val="宋体"/>
      <charset val="134"/>
      <scheme val="minor"/>
    </font>
    <font>
      <sz val="11"/>
      <name val="宋体"/>
      <charset val="134"/>
    </font>
    <font>
      <sz val="16"/>
      <name val="SimSun"/>
      <charset val="134"/>
    </font>
    <font>
      <sz val="10"/>
      <color rgb="FF000000"/>
      <name val="宋体"/>
      <charset val="134"/>
    </font>
    <font>
      <b/>
      <sz val="11"/>
      <color rgb="FF000000"/>
      <name val="宋体"/>
      <charset val="134"/>
    </font>
    <font>
      <sz val="11"/>
      <color rgb="FF000000"/>
      <name val="宋体"/>
      <charset val="134"/>
    </font>
    <font>
      <sz val="9"/>
      <name val="SimSun"/>
      <charset val="134"/>
    </font>
    <font>
      <b/>
      <sz val="15"/>
      <name val="SimSun"/>
      <charset val="134"/>
    </font>
    <font>
      <b/>
      <sz val="11"/>
      <name val="SimSun"/>
      <charset val="134"/>
    </font>
    <font>
      <sz val="11"/>
      <name val="SimSun"/>
      <charset val="134"/>
    </font>
    <font>
      <b/>
      <sz val="16"/>
      <name val="宋体"/>
      <charset val="134"/>
    </font>
    <font>
      <sz val="16"/>
      <name val="方正小标宋简体"/>
      <charset val="134"/>
    </font>
    <font>
      <sz val="12"/>
      <color indexed="10"/>
      <name val="宋体"/>
      <charset val="134"/>
    </font>
    <font>
      <b/>
      <sz val="12"/>
      <name val="宋体"/>
      <charset val="134"/>
    </font>
    <font>
      <sz val="12"/>
      <name val="宋体"/>
      <charset val="134"/>
      <scheme val="minor"/>
    </font>
    <font>
      <sz val="12"/>
      <name val="仿宋_GB2312"/>
      <charset val="134"/>
    </font>
    <font>
      <sz val="10"/>
      <name val="宋体"/>
      <charset val="134"/>
    </font>
    <font>
      <b/>
      <sz val="14"/>
      <color indexed="8"/>
      <name val="宋体"/>
      <charset val="134"/>
    </font>
    <font>
      <b/>
      <sz val="10"/>
      <color rgb="FF000000"/>
      <name val="宋体"/>
      <charset val="134"/>
    </font>
    <font>
      <sz val="11"/>
      <color indexed="8"/>
      <name val="宋体"/>
      <charset val="134"/>
    </font>
    <font>
      <sz val="10"/>
      <color rgb="FFFF0000"/>
      <name val="宋体"/>
      <charset val="134"/>
    </font>
    <font>
      <sz val="13"/>
      <color indexed="8"/>
      <name val="宋体"/>
      <charset val="134"/>
    </font>
    <font>
      <sz val="12"/>
      <color rgb="FF000000"/>
      <name val="宋体"/>
      <charset val="134"/>
    </font>
    <font>
      <b/>
      <sz val="10"/>
      <color rgb="FF000000"/>
      <name val="Calibri"/>
      <charset val="134"/>
    </font>
    <font>
      <sz val="15"/>
      <color rgb="FF000000"/>
      <name val="仿宋_GB2312"/>
      <charset val="134"/>
    </font>
    <font>
      <sz val="12"/>
      <color rgb="FF000000"/>
      <name val="仿宋_GB2312"/>
      <charset val="134"/>
    </font>
    <font>
      <b/>
      <sz val="12"/>
      <color rgb="FF000000"/>
      <name val="仿宋_GB2312"/>
      <charset val="134"/>
    </font>
    <font>
      <sz val="12"/>
      <color rgb="FFFF0000"/>
      <name val="宋体"/>
      <charset val="134"/>
    </font>
    <font>
      <sz val="12"/>
      <color rgb="FFC00000"/>
      <name val="宋体"/>
      <charset val="134"/>
    </font>
    <font>
      <b/>
      <sz val="12"/>
      <color theme="1"/>
      <name val="宋体"/>
      <charset val="134"/>
    </font>
    <font>
      <sz val="12"/>
      <color theme="1"/>
      <name val="宋体"/>
      <charset val="134"/>
    </font>
    <font>
      <b/>
      <sz val="22"/>
      <name val="宋体"/>
      <charset val="134"/>
    </font>
    <font>
      <sz val="15"/>
      <name val="仿宋_GB2312"/>
      <charset val="134"/>
    </font>
    <font>
      <sz val="11"/>
      <color theme="1"/>
      <name val="方正小标宋简体"/>
      <charset val="134"/>
    </font>
    <font>
      <sz val="26"/>
      <color theme="1"/>
      <name val="方正小标宋简体"/>
      <charset val="134"/>
    </font>
    <font>
      <sz val="28"/>
      <color theme="1"/>
      <name val="方正小标宋简体"/>
      <charset val="134"/>
    </font>
    <font>
      <sz val="18"/>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8"/>
      <name val="Tahoma"/>
      <charset val="134"/>
    </font>
    <font>
      <sz val="9"/>
      <color indexed="8"/>
      <name val="Arial"/>
      <charset val="134"/>
    </font>
    <font>
      <sz val="18"/>
      <color theme="1"/>
      <name val="宋体"/>
      <charset val="134"/>
    </font>
  </fonts>
  <fills count="36">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DCE4EE"/>
        <bgColor indexed="64"/>
      </patternFill>
    </fill>
    <fill>
      <patternFill patternType="solid">
        <fgColor rgb="FFF4F8FB"/>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0"/>
      </left>
      <right style="thin">
        <color indexed="0"/>
      </right>
      <top style="thin">
        <color indexed="0"/>
      </top>
      <bottom style="thin">
        <color indexed="0"/>
      </bottom>
      <diagonal/>
    </border>
  </borders>
  <cellStyleXfs count="53">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3" borderId="1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8" applyNumberFormat="0" applyFill="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3" fillId="0" borderId="0" applyNumberFormat="0" applyFill="0" applyBorder="0" applyAlignment="0" applyProtection="0">
      <alignment vertical="center"/>
    </xf>
    <xf numFmtId="0" fontId="54" fillId="4" borderId="20" applyNumberFormat="0" applyAlignment="0" applyProtection="0">
      <alignment vertical="center"/>
    </xf>
    <xf numFmtId="0" fontId="55" fillId="5" borderId="21" applyNumberFormat="0" applyAlignment="0" applyProtection="0">
      <alignment vertical="center"/>
    </xf>
    <xf numFmtId="0" fontId="56" fillId="5" borderId="20" applyNumberFormat="0" applyAlignment="0" applyProtection="0">
      <alignment vertical="center"/>
    </xf>
    <xf numFmtId="0" fontId="57" fillId="6" borderId="22" applyNumberFormat="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65" fillId="34" borderId="25">
      <alignment horizontal="left" vertical="top" wrapText="1"/>
    </xf>
    <xf numFmtId="176" fontId="66" fillId="35" borderId="25">
      <alignment horizontal="right" vertical="top" wrapText="1"/>
    </xf>
    <xf numFmtId="0" fontId="0" fillId="0" borderId="0">
      <alignment vertical="center"/>
    </xf>
    <xf numFmtId="0" fontId="0" fillId="0" borderId="0"/>
  </cellStyleXfs>
  <cellXfs count="243">
    <xf numFmtId="0" fontId="0" fillId="0" borderId="0" xfId="0">
      <alignment vertical="center"/>
    </xf>
    <xf numFmtId="0" fontId="0"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xf>
    <xf numFmtId="0" fontId="0" fillId="0" borderId="0" xfId="0" applyFont="1" applyFill="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vertical="center"/>
    </xf>
    <xf numFmtId="0" fontId="1" fillId="0" borderId="1" xfId="0" applyFont="1" applyFill="1" applyBorder="1" applyAlignment="1">
      <alignment vertical="center"/>
    </xf>
    <xf numFmtId="177" fontId="1" fillId="0" borderId="2" xfId="0" applyNumberFormat="1" applyFont="1" applyFill="1" applyBorder="1" applyAlignment="1" applyProtection="1">
      <alignment horizontal="left" vertical="center"/>
      <protection locked="0"/>
    </xf>
    <xf numFmtId="178" fontId="1" fillId="0" borderId="2" xfId="0" applyNumberFormat="1" applyFont="1" applyFill="1" applyBorder="1" applyAlignment="1" applyProtection="1">
      <alignment horizontal="left" vertical="center"/>
      <protection locked="0"/>
    </xf>
    <xf numFmtId="177" fontId="1" fillId="0" borderId="3" xfId="0" applyNumberFormat="1" applyFont="1" applyFill="1" applyBorder="1" applyAlignment="1" applyProtection="1">
      <alignment horizontal="left" vertical="center"/>
      <protection locked="0"/>
    </xf>
    <xf numFmtId="178" fontId="1" fillId="0" borderId="3" xfId="0" applyNumberFormat="1" applyFont="1" applyFill="1" applyBorder="1" applyAlignment="1" applyProtection="1">
      <alignment horizontal="left" vertical="center"/>
      <protection locked="0"/>
    </xf>
    <xf numFmtId="0" fontId="1" fillId="0" borderId="3" xfId="0" applyFont="1" applyFill="1" applyBorder="1" applyAlignment="1">
      <alignment vertical="center"/>
    </xf>
    <xf numFmtId="0" fontId="4" fillId="0" borderId="1" xfId="0" applyFont="1" applyFill="1" applyBorder="1" applyAlignment="1">
      <alignment vertical="center"/>
    </xf>
    <xf numFmtId="1" fontId="1" fillId="0" borderId="1" xfId="0" applyNumberFormat="1" applyFont="1" applyFill="1" applyBorder="1" applyAlignment="1" applyProtection="1">
      <alignment vertical="center"/>
      <protection locked="0"/>
    </xf>
    <xf numFmtId="0" fontId="1" fillId="0" borderId="1" xfId="0" applyNumberFormat="1" applyFont="1" applyFill="1" applyBorder="1" applyAlignment="1" applyProtection="1">
      <alignment vertical="center"/>
      <protection locked="0"/>
    </xf>
    <xf numFmtId="0" fontId="2" fillId="0" borderId="1" xfId="0" applyFont="1" applyFill="1" applyBorder="1" applyAlignment="1">
      <alignment horizontal="lef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1" fillId="0" borderId="2" xfId="0" applyFont="1" applyFill="1" applyBorder="1" applyAlignment="1">
      <alignment horizontal="left" vertical="center"/>
    </xf>
    <xf numFmtId="0" fontId="1" fillId="0" borderId="4" xfId="0" applyFont="1" applyFill="1" applyBorder="1" applyAlignment="1">
      <alignment vertical="center"/>
    </xf>
    <xf numFmtId="0" fontId="2" fillId="0" borderId="4" xfId="0" applyFont="1" applyFill="1" applyBorder="1" applyAlignment="1">
      <alignment vertical="center"/>
    </xf>
    <xf numFmtId="0" fontId="4" fillId="0" borderId="2" xfId="0" applyFont="1" applyFill="1" applyBorder="1" applyAlignment="1">
      <alignment horizontal="distributed"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8" fillId="0" borderId="1" xfId="0" applyFont="1" applyFill="1" applyBorder="1" applyAlignment="1">
      <alignment horizontal="center" vertical="center"/>
    </xf>
    <xf numFmtId="0" fontId="5" fillId="0" borderId="1" xfId="0" applyFont="1" applyFill="1" applyBorder="1" applyAlignment="1">
      <alignment vertical="center"/>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6" fillId="0" borderId="1" xfId="0" applyFont="1" applyFill="1" applyBorder="1" applyAlignment="1">
      <alignment vertical="center"/>
    </xf>
    <xf numFmtId="0" fontId="5" fillId="0" borderId="0" xfId="0" applyFont="1" applyFill="1" applyAlignment="1">
      <alignment vertical="center" wrapText="1"/>
    </xf>
    <xf numFmtId="0" fontId="1" fillId="0" borderId="0"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0" fontId="0" fillId="0" borderId="5" xfId="0" applyNumberFormat="1" applyFont="1" applyFill="1" applyBorder="1" applyAlignment="1" applyProtection="1">
      <alignment horizontal="center" vertical="center"/>
    </xf>
    <xf numFmtId="0" fontId="9" fillId="0" borderId="0" xfId="0" applyFont="1" applyFill="1" applyBorder="1" applyAlignment="1">
      <alignment vertical="center"/>
    </xf>
    <xf numFmtId="0" fontId="10" fillId="0" borderId="0" xfId="0" applyFont="1">
      <alignment vertical="center"/>
    </xf>
    <xf numFmtId="0" fontId="11" fillId="0"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justify" vertical="center" wrapText="1"/>
    </xf>
    <xf numFmtId="0" fontId="12" fillId="0" borderId="0" xfId="0" applyFont="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0" fillId="0" borderId="1" xfId="0" applyFont="1" applyBorder="1">
      <alignment vertical="center"/>
    </xf>
    <xf numFmtId="0" fontId="5" fillId="0" borderId="0" xfId="0" applyFont="1" applyFill="1" applyAlignment="1">
      <alignment horizontal="left" vertical="center"/>
    </xf>
    <xf numFmtId="0" fontId="1" fillId="0" borderId="1" xfId="0"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10" fontId="0" fillId="0" borderId="5" xfId="0" applyNumberFormat="1" applyFont="1" applyFill="1" applyBorder="1" applyAlignment="1">
      <alignment horizontal="center" vertical="center"/>
    </xf>
    <xf numFmtId="0" fontId="15"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6" xfId="0" applyFont="1" applyFill="1" applyBorder="1" applyAlignment="1">
      <alignment horizontal="left" vertical="center" wrapText="1"/>
    </xf>
    <xf numFmtId="4" fontId="1" fillId="0" borderId="6" xfId="0" applyNumberFormat="1" applyFont="1" applyFill="1" applyBorder="1" applyAlignment="1">
      <alignment horizontal="right" vertical="center" wrapText="1"/>
    </xf>
    <xf numFmtId="4" fontId="1" fillId="0" borderId="7" xfId="0" applyNumberFormat="1" applyFont="1" applyFill="1" applyBorder="1" applyAlignment="1">
      <alignment horizontal="right" vertical="center" wrapText="1"/>
    </xf>
    <xf numFmtId="0" fontId="1" fillId="0" borderId="8" xfId="0" applyFont="1" applyFill="1" applyBorder="1" applyAlignment="1">
      <alignment horizontal="left" vertical="center" wrapText="1"/>
    </xf>
    <xf numFmtId="4" fontId="18"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180" fontId="18" fillId="0" borderId="6" xfId="0" applyNumberFormat="1" applyFont="1" applyFill="1" applyBorder="1" applyAlignment="1">
      <alignment vertical="center" wrapText="1"/>
    </xf>
    <xf numFmtId="0" fontId="0" fillId="0" borderId="1" xfId="0" applyFont="1" applyFill="1" applyBorder="1" applyAlignment="1">
      <alignment vertical="center" wrapText="1"/>
    </xf>
    <xf numFmtId="0" fontId="18" fillId="0" borderId="6" xfId="0" applyFont="1" applyFill="1" applyBorder="1" applyAlignment="1">
      <alignment vertical="center" wrapText="1"/>
    </xf>
    <xf numFmtId="4" fontId="18" fillId="0" borderId="6" xfId="0" applyNumberFormat="1" applyFont="1" applyFill="1" applyBorder="1" applyAlignment="1">
      <alignment vertical="center" wrapText="1"/>
    </xf>
    <xf numFmtId="0" fontId="19"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181" fontId="18" fillId="0" borderId="1" xfId="0" applyNumberFormat="1" applyFont="1" applyFill="1" applyBorder="1" applyAlignment="1">
      <alignment vertical="center" wrapText="1"/>
    </xf>
    <xf numFmtId="10" fontId="18" fillId="0" borderId="1" xfId="3" applyNumberFormat="1" applyFont="1" applyFill="1" applyBorder="1" applyAlignment="1">
      <alignment vertical="center" wrapText="1"/>
    </xf>
    <xf numFmtId="0" fontId="18"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vertical="center" wrapText="1"/>
    </xf>
    <xf numFmtId="0" fontId="5" fillId="0" borderId="0" xfId="0" applyFont="1" applyFill="1" applyAlignment="1">
      <alignment horizontal="right" vertical="center"/>
    </xf>
    <xf numFmtId="0" fontId="15" fillId="0" borderId="0" xfId="0" applyFont="1" applyFill="1" applyAlignment="1">
      <alignment vertical="center" wrapText="1"/>
    </xf>
    <xf numFmtId="0" fontId="20" fillId="0" borderId="0" xfId="0" applyFont="1" applyFill="1" applyBorder="1" applyAlignment="1">
      <alignment horizontal="center" vertical="center" wrapText="1"/>
    </xf>
    <xf numFmtId="182" fontId="0" fillId="0" borderId="0" xfId="0" applyNumberFormat="1">
      <alignment vertical="center"/>
    </xf>
    <xf numFmtId="0" fontId="3" fillId="0" borderId="0" xfId="0" applyFont="1" applyAlignment="1">
      <alignment horizontal="center" vertical="center"/>
    </xf>
    <xf numFmtId="0" fontId="0" fillId="0" borderId="9" xfId="0" applyBorder="1" applyAlignment="1">
      <alignment vertical="center"/>
    </xf>
    <xf numFmtId="182" fontId="0" fillId="0" borderId="9" xfId="0" applyNumberFormat="1" applyBorder="1" applyAlignment="1">
      <alignment vertical="center"/>
    </xf>
    <xf numFmtId="0" fontId="0" fillId="0" borderId="9" xfId="0" applyBorder="1" applyAlignment="1">
      <alignment horizontal="right" vertical="center"/>
    </xf>
    <xf numFmtId="0" fontId="0" fillId="0" borderId="4" xfId="0" applyBorder="1" applyAlignment="1">
      <alignment horizontal="center" vertical="center" wrapText="1"/>
    </xf>
    <xf numFmtId="182"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0" fillId="0" borderId="0" xfId="0" applyBorder="1">
      <alignment vertical="center"/>
    </xf>
    <xf numFmtId="0" fontId="0" fillId="0" borderId="11" xfId="0" applyFont="1" applyBorder="1">
      <alignment vertical="center"/>
    </xf>
    <xf numFmtId="182" fontId="0" fillId="0" borderId="11" xfId="0" applyNumberFormat="1" applyBorder="1">
      <alignment vertical="center"/>
    </xf>
    <xf numFmtId="178" fontId="0" fillId="0" borderId="12" xfId="0" applyNumberFormat="1" applyFont="1" applyBorder="1">
      <alignment vertical="center"/>
    </xf>
    <xf numFmtId="0" fontId="21" fillId="0" borderId="0" xfId="0" applyFont="1" applyBorder="1">
      <alignment vertical="center"/>
    </xf>
    <xf numFmtId="0" fontId="0" fillId="0" borderId="0" xfId="0" applyFont="1">
      <alignment vertical="center"/>
    </xf>
    <xf numFmtId="0" fontId="0" fillId="0" borderId="11" xfId="0" applyBorder="1">
      <alignment vertical="center"/>
    </xf>
    <xf numFmtId="0" fontId="0" fillId="0" borderId="0" xfId="0" applyFont="1" applyBorder="1">
      <alignment vertical="center"/>
    </xf>
    <xf numFmtId="182" fontId="0" fillId="0" borderId="13" xfId="0" applyNumberFormat="1" applyFont="1" applyBorder="1" applyAlignment="1">
      <alignment horizontal="right" vertical="center"/>
    </xf>
    <xf numFmtId="182" fontId="0" fillId="0" borderId="0" xfId="0" applyNumberFormat="1" applyFont="1">
      <alignment vertical="center"/>
    </xf>
    <xf numFmtId="182" fontId="0" fillId="0" borderId="0" xfId="0" applyNumberFormat="1" applyFont="1" applyBorder="1" applyAlignment="1">
      <alignment horizontal="right" vertical="center"/>
    </xf>
    <xf numFmtId="182" fontId="0" fillId="0" borderId="12" xfId="0" applyNumberFormat="1" applyFont="1" applyBorder="1" applyAlignment="1">
      <alignment horizontal="right" vertical="center"/>
    </xf>
    <xf numFmtId="182" fontId="0" fillId="0" borderId="13" xfId="0" applyNumberFormat="1" applyFont="1" applyBorder="1">
      <alignment vertical="center"/>
    </xf>
    <xf numFmtId="0" fontId="0" fillId="0" borderId="0" xfId="0" applyFill="1" applyBorder="1">
      <alignment vertical="center"/>
    </xf>
    <xf numFmtId="0" fontId="22" fillId="0" borderId="3" xfId="0" applyFont="1" applyFill="1" applyBorder="1" applyAlignment="1">
      <alignment horizontal="center" vertical="center"/>
    </xf>
    <xf numFmtId="182" fontId="22" fillId="0" borderId="14" xfId="0" applyNumberFormat="1" applyFont="1" applyBorder="1" applyAlignment="1">
      <alignment horizontal="right" vertical="center"/>
    </xf>
    <xf numFmtId="178" fontId="22" fillId="0" borderId="14" xfId="0" applyNumberFormat="1" applyFont="1" applyBorder="1">
      <alignment vertical="center"/>
    </xf>
    <xf numFmtId="0" fontId="23" fillId="0" borderId="15" xfId="0" applyFont="1" applyBorder="1" applyAlignment="1">
      <alignment horizontal="left" wrapText="1"/>
    </xf>
    <xf numFmtId="0" fontId="24" fillId="0" borderId="0" xfId="0" applyFont="1" applyBorder="1" applyAlignment="1">
      <alignment wrapText="1"/>
    </xf>
    <xf numFmtId="0" fontId="0" fillId="0" borderId="0" xfId="0" applyAlignment="1">
      <alignment horizontal="left" vertical="center" wrapText="1"/>
    </xf>
    <xf numFmtId="0" fontId="0" fillId="0" borderId="0" xfId="0" applyFont="1" applyAlignment="1">
      <alignment horizontal="left" vertical="center" wrapText="1"/>
    </xf>
    <xf numFmtId="0" fontId="25" fillId="0" borderId="0" xfId="0" applyFont="1" applyFill="1" applyAlignment="1"/>
    <xf numFmtId="0" fontId="25" fillId="0" borderId="0" xfId="0" applyFont="1" applyFill="1" applyAlignment="1">
      <alignment vertical="center"/>
    </xf>
    <xf numFmtId="0" fontId="26" fillId="0" borderId="0" xfId="0" applyNumberFormat="1" applyFont="1" applyFill="1" applyAlignment="1" applyProtection="1">
      <alignment horizontal="center" vertical="center" wrapText="1"/>
    </xf>
    <xf numFmtId="0" fontId="25" fillId="0" borderId="0" xfId="0" applyNumberFormat="1" applyFont="1" applyFill="1" applyBorder="1" applyAlignment="1" applyProtection="1"/>
    <xf numFmtId="0" fontId="25" fillId="0" borderId="0" xfId="0" applyFont="1" applyFill="1" applyBorder="1" applyAlignment="1">
      <alignment horizontal="right" vertical="center"/>
    </xf>
    <xf numFmtId="0" fontId="2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0" fillId="0" borderId="1" xfId="0" applyFill="1" applyBorder="1">
      <alignment vertical="center"/>
    </xf>
    <xf numFmtId="0" fontId="10" fillId="0" borderId="0" xfId="0" applyNumberFormat="1" applyFont="1" applyFill="1" applyBorder="1" applyAlignment="1" applyProtection="1"/>
    <xf numFmtId="0" fontId="28"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xf numFmtId="0" fontId="26" fillId="0" borderId="0" xfId="0" applyNumberFormat="1" applyFont="1" applyFill="1" applyAlignment="1" applyProtection="1">
      <alignment horizontal="center" vertical="center"/>
    </xf>
    <xf numFmtId="0" fontId="30" fillId="0" borderId="0" xfId="0" applyNumberFormat="1" applyFont="1" applyFill="1" applyBorder="1" applyAlignment="1" applyProtection="1">
      <alignment horizontal="center" vertical="center"/>
    </xf>
    <xf numFmtId="0" fontId="29" fillId="0" borderId="0" xfId="0" applyFont="1" applyFill="1" applyAlignment="1"/>
    <xf numFmtId="0" fontId="27" fillId="0" borderId="1" xfId="0" applyFont="1" applyFill="1" applyBorder="1" applyAlignment="1">
      <alignment horizontal="left" vertical="center" wrapText="1"/>
    </xf>
    <xf numFmtId="0" fontId="25" fillId="0" borderId="0" xfId="0" applyFont="1" applyFill="1" applyBorder="1" applyAlignment="1">
      <alignment horizontal="center" vertical="center"/>
    </xf>
    <xf numFmtId="0" fontId="25" fillId="0" borderId="0" xfId="0" applyFont="1" applyFill="1" applyAlignment="1">
      <alignment horizontal="center" vertical="center"/>
    </xf>
    <xf numFmtId="0" fontId="27" fillId="0" borderId="0" xfId="0" applyFont="1" applyAlignment="1">
      <alignment horizontal="center" vertical="center" wrapText="1"/>
    </xf>
    <xf numFmtId="0" fontId="12" fillId="0" borderId="0" xfId="0" applyFont="1" applyAlignment="1">
      <alignment horizontal="center" vertical="center" wrapText="1"/>
    </xf>
    <xf numFmtId="0" fontId="31" fillId="0" borderId="0" xfId="0" applyFont="1" applyAlignment="1">
      <alignment horizontal="justify" vertical="center" wrapText="1"/>
    </xf>
    <xf numFmtId="0" fontId="12"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0" xfId="0" applyFont="1" applyAlignment="1">
      <alignment horizontal="left" vertical="center"/>
    </xf>
    <xf numFmtId="183" fontId="0" fillId="0" borderId="0" xfId="0" applyNumberFormat="1">
      <alignment vertical="center"/>
    </xf>
    <xf numFmtId="0" fontId="0" fillId="0" borderId="0" xfId="0" applyFont="1" applyBorder="1" applyAlignment="1">
      <alignment vertical="center"/>
    </xf>
    <xf numFmtId="182" fontId="0" fillId="0" borderId="0" xfId="0" applyNumberFormat="1" applyBorder="1" applyAlignment="1">
      <alignment vertical="center"/>
    </xf>
    <xf numFmtId="0" fontId="0" fillId="0" borderId="0" xfId="0" applyBorder="1" applyAlignment="1">
      <alignment horizontal="righ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right" vertical="center" wrapText="1"/>
    </xf>
    <xf numFmtId="9" fontId="12" fillId="0" borderId="1" xfId="0" applyNumberFormat="1"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27"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2" fillId="0" borderId="1" xfId="0" applyFont="1" applyBorder="1" applyAlignment="1">
      <alignment horizontal="left" vertical="center" wrapText="1" indent="1"/>
    </xf>
    <xf numFmtId="0" fontId="12" fillId="0" borderId="1" xfId="0" applyFont="1" applyFill="1" applyBorder="1" applyAlignment="1">
      <alignment horizontal="right" vertical="center" wrapText="1"/>
    </xf>
    <xf numFmtId="0" fontId="22" fillId="0" borderId="0" xfId="0" applyFont="1" applyFill="1" applyBorder="1" applyAlignment="1">
      <alignment horizontal="center" vertical="center"/>
    </xf>
    <xf numFmtId="182" fontId="0" fillId="0" borderId="0" xfId="0" applyNumberFormat="1" applyFont="1" applyBorder="1">
      <alignment vertical="center"/>
    </xf>
    <xf numFmtId="183" fontId="0" fillId="0" borderId="0" xfId="0" applyNumberFormat="1" applyFont="1" applyBorder="1">
      <alignment vertical="center"/>
    </xf>
    <xf numFmtId="178" fontId="0" fillId="0" borderId="0" xfId="0" applyNumberFormat="1" applyFont="1" applyBorder="1">
      <alignment vertical="center"/>
    </xf>
    <xf numFmtId="0" fontId="10" fillId="0" borderId="0" xfId="0" applyFont="1" applyFill="1" applyBorder="1" applyAlignment="1">
      <alignment horizontal="left" vertical="center" wrapText="1"/>
    </xf>
    <xf numFmtId="10" fontId="12" fillId="0" borderId="1" xfId="0" applyNumberFormat="1" applyFont="1" applyBorder="1" applyAlignment="1">
      <alignment horizontal="center" vertical="center" wrapText="1"/>
    </xf>
    <xf numFmtId="0" fontId="0" fillId="0" borderId="1" xfId="0" applyBorder="1">
      <alignment vertical="center"/>
    </xf>
    <xf numFmtId="0" fontId="24" fillId="0" borderId="0" xfId="0" applyFont="1">
      <alignment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right"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0" fontId="34" fillId="0" borderId="1" xfId="0" applyFont="1" applyBorder="1" applyAlignment="1">
      <alignment horizontal="justify" vertical="center" wrapText="1"/>
    </xf>
    <xf numFmtId="0" fontId="34" fillId="0" borderId="1" xfId="0" applyFont="1" applyBorder="1" applyAlignment="1">
      <alignment horizontal="left" vertical="center" wrapText="1"/>
    </xf>
    <xf numFmtId="0" fontId="36" fillId="0" borderId="0" xfId="0" applyFont="1">
      <alignment vertical="center"/>
    </xf>
    <xf numFmtId="0" fontId="0" fillId="0" borderId="9" xfId="0" applyFont="1" applyBorder="1" applyAlignment="1">
      <alignment vertical="center"/>
    </xf>
    <xf numFmtId="0" fontId="0" fillId="0" borderId="1" xfId="0" applyBorder="1" applyAlignment="1">
      <alignment horizontal="center" vertical="center" wrapText="1"/>
    </xf>
    <xf numFmtId="177" fontId="0" fillId="0" borderId="13" xfId="0" applyNumberFormat="1" applyFont="1" applyBorder="1" applyAlignment="1">
      <alignment horizontal="right" vertical="center"/>
    </xf>
    <xf numFmtId="0" fontId="0" fillId="0" borderId="11" xfId="0" applyFont="1" applyBorder="1" applyAlignment="1">
      <alignment vertical="center" wrapText="1"/>
    </xf>
    <xf numFmtId="0" fontId="0" fillId="0" borderId="11" xfId="0" applyFont="1" applyBorder="1" applyAlignment="1">
      <alignment horizontal="left" vertical="center"/>
    </xf>
    <xf numFmtId="177" fontId="36" fillId="0" borderId="13" xfId="0" applyNumberFormat="1" applyFont="1" applyBorder="1" applyAlignment="1">
      <alignment horizontal="right" vertical="center"/>
    </xf>
    <xf numFmtId="177" fontId="0" fillId="0" borderId="12" xfId="0" applyNumberFormat="1" applyFont="1" applyBorder="1" applyAlignment="1">
      <alignment horizontal="right" vertical="center"/>
    </xf>
    <xf numFmtId="0" fontId="22" fillId="0" borderId="11" xfId="0" applyFont="1" applyBorder="1" applyAlignment="1">
      <alignment horizontal="left" vertical="center"/>
    </xf>
    <xf numFmtId="177" fontId="22" fillId="0" borderId="13" xfId="0" applyNumberFormat="1" applyFont="1" applyBorder="1" applyAlignment="1">
      <alignment horizontal="right" vertical="center"/>
    </xf>
    <xf numFmtId="178" fontId="22" fillId="0" borderId="0" xfId="0" applyNumberFormat="1" applyFont="1" applyBorder="1">
      <alignment vertical="center"/>
    </xf>
    <xf numFmtId="0" fontId="0" fillId="0" borderId="11" xfId="0" applyBorder="1" applyAlignment="1">
      <alignment vertical="center"/>
    </xf>
    <xf numFmtId="0" fontId="22" fillId="0" borderId="9" xfId="0" applyFont="1" applyFill="1" applyBorder="1" applyAlignment="1">
      <alignment horizontal="center" vertical="center"/>
    </xf>
    <xf numFmtId="177" fontId="22" fillId="0" borderId="5" xfId="0" applyNumberFormat="1" applyFont="1" applyBorder="1" applyAlignment="1">
      <alignment horizontal="right" vertical="center"/>
    </xf>
    <xf numFmtId="178" fontId="22" fillId="0" borderId="9" xfId="0" applyNumberFormat="1" applyFont="1" applyBorder="1">
      <alignment vertical="center"/>
    </xf>
    <xf numFmtId="177" fontId="0" fillId="0" borderId="13" xfId="0" applyNumberFormat="1" applyFont="1" applyBorder="1" applyAlignment="1">
      <alignment horizontal="left" vertical="center"/>
    </xf>
    <xf numFmtId="177" fontId="0" fillId="0" borderId="0" xfId="0" applyNumberFormat="1" applyFont="1" applyBorder="1" applyAlignment="1">
      <alignment horizontal="right" vertical="center"/>
    </xf>
    <xf numFmtId="0" fontId="22" fillId="0" borderId="11" xfId="0" applyFont="1" applyFill="1" applyBorder="1" applyAlignment="1">
      <alignment horizontal="left" vertical="center"/>
    </xf>
    <xf numFmtId="177" fontId="22" fillId="0" borderId="12" xfId="0" applyNumberFormat="1" applyFont="1" applyBorder="1" applyAlignment="1">
      <alignment horizontal="right" vertical="center"/>
    </xf>
    <xf numFmtId="178" fontId="22" fillId="0" borderId="12" xfId="0" applyNumberFormat="1" applyFont="1" applyBorder="1">
      <alignment vertical="center"/>
    </xf>
    <xf numFmtId="177" fontId="22" fillId="0" borderId="14" xfId="0" applyNumberFormat="1" applyFont="1" applyBorder="1" applyAlignment="1">
      <alignment horizontal="right" vertical="center"/>
    </xf>
    <xf numFmtId="0" fontId="10" fillId="0" borderId="0" xfId="0" applyFont="1" applyFill="1" applyBorder="1" applyAlignment="1">
      <alignment horizontal="left" vertical="top" wrapText="1"/>
    </xf>
    <xf numFmtId="0" fontId="27" fillId="0" borderId="0" xfId="0" applyFont="1" applyBorder="1" applyAlignment="1">
      <alignment horizontal="center" vertical="center" wrapText="1"/>
    </xf>
    <xf numFmtId="0" fontId="12" fillId="0" borderId="0" xfId="0" applyFont="1" applyBorder="1" applyAlignment="1">
      <alignment horizontal="right" vertical="center" wrapText="1"/>
    </xf>
    <xf numFmtId="0" fontId="27" fillId="0" borderId="1" xfId="0" applyFont="1" applyBorder="1" applyAlignment="1">
      <alignment horizontal="left" vertical="center" wrapText="1"/>
    </xf>
    <xf numFmtId="0" fontId="12" fillId="0" borderId="1" xfId="0" applyFont="1" applyBorder="1" applyAlignment="1">
      <alignment horizontal="justify" vertical="center" wrapText="1"/>
    </xf>
    <xf numFmtId="0" fontId="22" fillId="0" borderId="0" xfId="0" applyFont="1" applyBorder="1" applyAlignment="1">
      <alignment horizontal="left" vertical="center"/>
    </xf>
    <xf numFmtId="0" fontId="27" fillId="2" borderId="1" xfId="0" applyFont="1" applyFill="1" applyBorder="1" applyAlignment="1">
      <alignment horizontal="center" vertical="center" wrapText="1"/>
    </xf>
    <xf numFmtId="0" fontId="0" fillId="0" borderId="0" xfId="0" applyFill="1" applyAlignment="1">
      <alignment vertical="center"/>
    </xf>
    <xf numFmtId="183" fontId="0" fillId="0" borderId="0" xfId="0" applyNumberFormat="1" applyFill="1" applyAlignment="1">
      <alignment horizontal="center" vertical="center"/>
    </xf>
    <xf numFmtId="0" fontId="3" fillId="0" borderId="0" xfId="0" applyFont="1" applyFill="1" applyAlignment="1">
      <alignment horizontal="center" vertical="center"/>
    </xf>
    <xf numFmtId="0" fontId="0" fillId="0" borderId="9" xfId="0" applyFill="1" applyBorder="1" applyAlignment="1">
      <alignment vertical="center"/>
    </xf>
    <xf numFmtId="183" fontId="0" fillId="0" borderId="9" xfId="0" applyNumberFormat="1" applyFill="1" applyBorder="1" applyAlignment="1">
      <alignment vertical="center"/>
    </xf>
    <xf numFmtId="0" fontId="0" fillId="0" borderId="1" xfId="0" applyFill="1" applyBorder="1" applyAlignment="1">
      <alignment vertical="center"/>
    </xf>
    <xf numFmtId="183" fontId="0" fillId="0" borderId="2" xfId="0" applyNumberFormat="1" applyFont="1" applyFill="1" applyBorder="1" applyAlignment="1">
      <alignment horizontal="center" vertical="center" wrapText="1"/>
    </xf>
    <xf numFmtId="0" fontId="0" fillId="0" borderId="11" xfId="0" applyFill="1" applyBorder="1" applyAlignment="1">
      <alignment vertical="center"/>
    </xf>
    <xf numFmtId="183" fontId="0" fillId="0" borderId="11" xfId="0" applyNumberFormat="1" applyFont="1" applyFill="1" applyBorder="1" applyAlignment="1">
      <alignment horizontal="right" vertical="center"/>
    </xf>
    <xf numFmtId="10" fontId="0" fillId="0" borderId="11" xfId="3"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0" fillId="0" borderId="0" xfId="0" applyFill="1" applyBorder="1" applyAlignment="1">
      <alignment vertical="center"/>
    </xf>
    <xf numFmtId="0" fontId="0" fillId="0" borderId="3" xfId="0" applyFill="1" applyBorder="1" applyAlignment="1">
      <alignment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10" fontId="0" fillId="0" borderId="1" xfId="3" applyNumberFormat="1" applyFont="1" applyFill="1" applyBorder="1" applyAlignment="1">
      <alignment horizontal="right" vertical="center"/>
    </xf>
    <xf numFmtId="177" fontId="0" fillId="0" borderId="0" xfId="0" applyNumberFormat="1" applyFill="1" applyAlignment="1">
      <alignment vertical="center"/>
    </xf>
    <xf numFmtId="0" fontId="0" fillId="0" borderId="1" xfId="0" applyFont="1" applyBorder="1" applyAlignment="1">
      <alignment horizontal="center" vertical="center" wrapText="1"/>
    </xf>
    <xf numFmtId="177" fontId="21" fillId="0" borderId="0" xfId="0" applyNumberFormat="1" applyFont="1" applyBorder="1">
      <alignment vertical="center"/>
    </xf>
    <xf numFmtId="177" fontId="37" fillId="0" borderId="12" xfId="0" applyNumberFormat="1" applyFont="1" applyBorder="1" applyAlignment="1">
      <alignment horizontal="right" vertical="center"/>
    </xf>
    <xf numFmtId="177" fontId="0" fillId="0" borderId="11" xfId="0" applyNumberFormat="1" applyFont="1" applyBorder="1" applyAlignment="1">
      <alignment horizontal="right" vertical="center"/>
    </xf>
    <xf numFmtId="0" fontId="0" fillId="0" borderId="11" xfId="0" applyFont="1" applyBorder="1" applyAlignment="1">
      <alignment vertical="center"/>
    </xf>
    <xf numFmtId="177" fontId="37" fillId="0" borderId="0" xfId="0" applyNumberFormat="1" applyFont="1" applyBorder="1" applyAlignment="1">
      <alignment horizontal="right" vertical="center"/>
    </xf>
    <xf numFmtId="177" fontId="38" fillId="0" borderId="11" xfId="0" applyNumberFormat="1" applyFont="1" applyBorder="1" applyAlignment="1">
      <alignment horizontal="right" vertical="center"/>
    </xf>
    <xf numFmtId="0" fontId="22" fillId="0" borderId="3" xfId="0" applyFont="1" applyBorder="1" applyAlignment="1">
      <alignment horizontal="center" vertical="center"/>
    </xf>
    <xf numFmtId="177" fontId="38" fillId="0" borderId="3" xfId="0" applyNumberFormat="1" applyFont="1" applyBorder="1" applyAlignment="1">
      <alignment horizontal="right" vertical="center"/>
    </xf>
    <xf numFmtId="0" fontId="0" fillId="0" borderId="15" xfId="0" applyBorder="1">
      <alignment vertical="center"/>
    </xf>
    <xf numFmtId="183" fontId="39" fillId="0" borderId="12" xfId="0" applyNumberFormat="1" applyFont="1" applyBorder="1" applyAlignment="1">
      <alignment horizontal="right" vertical="center"/>
    </xf>
    <xf numFmtId="0" fontId="0" fillId="0" borderId="0" xfId="0" applyFont="1" applyFill="1" applyBorder="1" applyAlignment="1">
      <alignment horizontal="left" vertical="center"/>
    </xf>
    <xf numFmtId="177" fontId="38" fillId="0" borderId="12" xfId="0" applyNumberFormat="1" applyFont="1" applyBorder="1" applyAlignment="1">
      <alignment horizontal="right" vertical="center"/>
    </xf>
    <xf numFmtId="177" fontId="38" fillId="0" borderId="13" xfId="0" applyNumberFormat="1" applyFont="1" applyBorder="1" applyAlignment="1">
      <alignment horizontal="right" vertical="center"/>
    </xf>
    <xf numFmtId="0" fontId="0" fillId="0" borderId="0" xfId="0" applyFont="1" applyFill="1" applyBorder="1">
      <alignment vertical="center"/>
    </xf>
    <xf numFmtId="177" fontId="39" fillId="0" borderId="12" xfId="0" applyNumberFormat="1" applyFont="1" applyBorder="1" applyAlignment="1">
      <alignment horizontal="right" vertical="center"/>
    </xf>
    <xf numFmtId="177" fontId="38" fillId="0" borderId="14" xfId="0" applyNumberFormat="1" applyFont="1" applyBorder="1" applyAlignment="1">
      <alignment horizontal="right" vertical="center"/>
    </xf>
    <xf numFmtId="178" fontId="22" fillId="0" borderId="14" xfId="0" applyNumberFormat="1" applyFont="1" applyBorder="1" applyAlignment="1">
      <alignment horizontal="right" vertical="center"/>
    </xf>
    <xf numFmtId="0" fontId="40" fillId="0" borderId="0" xfId="0" applyFont="1" applyAlignment="1">
      <alignment horizontal="center" vertical="center"/>
    </xf>
    <xf numFmtId="0" fontId="19" fillId="0" borderId="0" xfId="0" applyFont="1" applyAlignment="1">
      <alignment horizontal="center" vertical="center"/>
    </xf>
    <xf numFmtId="0" fontId="41" fillId="0" borderId="0" xfId="0" applyFont="1" applyAlignment="1">
      <alignment horizontal="justify" vertical="center"/>
    </xf>
    <xf numFmtId="0" fontId="27" fillId="0" borderId="0" xfId="0" applyFont="1" applyAlignment="1">
      <alignment horizontal="justify" vertical="center"/>
    </xf>
    <xf numFmtId="0" fontId="42" fillId="0" borderId="0" xfId="0" applyFont="1">
      <alignment vertical="center"/>
    </xf>
    <xf numFmtId="0" fontId="43" fillId="0" borderId="0" xfId="0" applyFont="1" applyAlignment="1">
      <alignment vertical="center" wrapText="1"/>
    </xf>
    <xf numFmtId="0" fontId="44" fillId="0" borderId="0" xfId="0" applyFont="1" applyAlignment="1">
      <alignment horizontal="center" vertical="center" wrapText="1" shrinkToFit="1"/>
    </xf>
    <xf numFmtId="0" fontId="45" fillId="0" borderId="0" xfId="0" applyFont="1" applyAlignment="1">
      <alignment horizontal="center" vertical="center"/>
    </xf>
    <xf numFmtId="0" fontId="44" fillId="0" borderId="0" xfId="0" applyFont="1" applyAlignment="1">
      <alignmen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tyle10" xfId="49"/>
    <cellStyle name="style14" xfId="50"/>
    <cellStyle name="常规 2" xfId="51"/>
    <cellStyle name="常规 4"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J37"/>
  <sheetViews>
    <sheetView topLeftCell="A10" workbookViewId="0">
      <selection activeCell="F40" sqref="F40"/>
    </sheetView>
  </sheetViews>
  <sheetFormatPr defaultColWidth="8.9" defaultRowHeight="15"/>
  <cols>
    <col min="1" max="16384" width="8.9" style="238"/>
  </cols>
  <sheetData>
    <row r="7" ht="14.4" customHeight="1" spans="2:10">
      <c r="B7" s="239"/>
      <c r="C7" s="239"/>
      <c r="D7" s="239"/>
      <c r="E7" s="239"/>
      <c r="F7" s="239"/>
      <c r="G7" s="239"/>
      <c r="H7" s="239"/>
      <c r="I7" s="239"/>
      <c r="J7" s="239"/>
    </row>
    <row r="8" ht="14.4" customHeight="1" spans="2:10">
      <c r="B8" s="239"/>
      <c r="C8" s="239"/>
      <c r="D8" s="239"/>
      <c r="E8" s="239"/>
      <c r="F8" s="239"/>
      <c r="G8" s="239"/>
      <c r="H8" s="239"/>
      <c r="I8" s="239"/>
      <c r="J8" s="239"/>
    </row>
    <row r="9" ht="14.4" customHeight="1" spans="1:10">
      <c r="A9" s="239"/>
      <c r="B9" s="239"/>
      <c r="C9" s="239"/>
      <c r="D9" s="239"/>
      <c r="E9" s="239"/>
      <c r="F9" s="239"/>
      <c r="G9" s="239"/>
      <c r="H9" s="239"/>
      <c r="I9" s="239"/>
      <c r="J9" s="239"/>
    </row>
    <row r="10" ht="14.4" customHeight="1" spans="1:10">
      <c r="A10" s="240" t="s">
        <v>0</v>
      </c>
      <c r="B10" s="240"/>
      <c r="C10" s="240"/>
      <c r="D10" s="240"/>
      <c r="E10" s="240"/>
      <c r="F10" s="240"/>
      <c r="G10" s="240"/>
      <c r="H10" s="240"/>
      <c r="I10" s="240"/>
      <c r="J10" s="242"/>
    </row>
    <row r="11" ht="14.4" customHeight="1" spans="1:10">
      <c r="A11" s="240"/>
      <c r="B11" s="240"/>
      <c r="C11" s="240"/>
      <c r="D11" s="240"/>
      <c r="E11" s="240"/>
      <c r="F11" s="240"/>
      <c r="G11" s="240"/>
      <c r="H11" s="240"/>
      <c r="I11" s="240"/>
      <c r="J11" s="242"/>
    </row>
    <row r="12" ht="14.4" customHeight="1" spans="1:10">
      <c r="A12" s="240"/>
      <c r="B12" s="240"/>
      <c r="C12" s="240"/>
      <c r="D12" s="240"/>
      <c r="E12" s="240"/>
      <c r="F12" s="240"/>
      <c r="G12" s="240"/>
      <c r="H12" s="240"/>
      <c r="I12" s="240"/>
      <c r="J12" s="242"/>
    </row>
    <row r="13" ht="14.4" customHeight="1" spans="1:10">
      <c r="A13" s="240"/>
      <c r="B13" s="240"/>
      <c r="C13" s="240"/>
      <c r="D13" s="240"/>
      <c r="E13" s="240"/>
      <c r="F13" s="240"/>
      <c r="G13" s="240"/>
      <c r="H13" s="240"/>
      <c r="I13" s="240"/>
      <c r="J13" s="242"/>
    </row>
    <row r="14" ht="14.4" customHeight="1" spans="1:10">
      <c r="A14" s="240"/>
      <c r="B14" s="240"/>
      <c r="C14" s="240"/>
      <c r="D14" s="240"/>
      <c r="E14" s="240"/>
      <c r="F14" s="240"/>
      <c r="G14" s="240"/>
      <c r="H14" s="240"/>
      <c r="I14" s="240"/>
      <c r="J14" s="242"/>
    </row>
    <row r="15" ht="14.4" customHeight="1" spans="1:10">
      <c r="A15" s="240"/>
      <c r="B15" s="240"/>
      <c r="C15" s="240"/>
      <c r="D15" s="240"/>
      <c r="E15" s="240"/>
      <c r="F15" s="240"/>
      <c r="G15" s="240"/>
      <c r="H15" s="240"/>
      <c r="I15" s="240"/>
      <c r="J15" s="242"/>
    </row>
    <row r="16" ht="14.4" customHeight="1" spans="1:10">
      <c r="A16" s="240"/>
      <c r="B16" s="240"/>
      <c r="C16" s="240"/>
      <c r="D16" s="240"/>
      <c r="E16" s="240"/>
      <c r="F16" s="240"/>
      <c r="G16" s="240"/>
      <c r="H16" s="240"/>
      <c r="I16" s="240"/>
      <c r="J16" s="242"/>
    </row>
    <row r="17" ht="34.5" customHeight="1" spans="1:9">
      <c r="A17" s="240"/>
      <c r="B17" s="240"/>
      <c r="C17" s="240"/>
      <c r="D17" s="240"/>
      <c r="E17" s="240"/>
      <c r="F17" s="240"/>
      <c r="G17" s="240"/>
      <c r="H17" s="240"/>
      <c r="I17" s="240"/>
    </row>
    <row r="18" ht="34.5" spans="2:9">
      <c r="B18" s="239"/>
      <c r="C18" s="239"/>
      <c r="D18" s="239"/>
      <c r="E18" s="239"/>
      <c r="F18" s="239"/>
      <c r="G18" s="239"/>
      <c r="H18" s="239"/>
      <c r="I18" s="239"/>
    </row>
    <row r="19" ht="34.5" spans="2:9">
      <c r="B19" s="239"/>
      <c r="C19" s="239"/>
      <c r="D19" s="239"/>
      <c r="E19" s="239"/>
      <c r="F19" s="239"/>
      <c r="G19" s="239"/>
      <c r="H19" s="239"/>
      <c r="I19" s="239"/>
    </row>
    <row r="20" ht="34.5" spans="2:9">
      <c r="B20" s="239"/>
      <c r="C20" s="239"/>
      <c r="D20" s="239"/>
      <c r="E20" s="239"/>
      <c r="F20" s="239"/>
      <c r="G20" s="239"/>
      <c r="H20" s="239"/>
      <c r="I20" s="239"/>
    </row>
    <row r="21" ht="34.5" spans="2:9">
      <c r="B21" s="239"/>
      <c r="C21" s="239"/>
      <c r="D21" s="239"/>
      <c r="E21" s="239"/>
      <c r="F21" s="239"/>
      <c r="G21" s="239"/>
      <c r="H21" s="239"/>
      <c r="I21" s="239"/>
    </row>
    <row r="36" ht="24" spans="3:8">
      <c r="C36" s="241" t="s">
        <v>1</v>
      </c>
      <c r="D36" s="241"/>
      <c r="E36" s="241"/>
      <c r="F36" s="241"/>
      <c r="G36" s="241"/>
      <c r="H36" s="241"/>
    </row>
    <row r="37" ht="24" spans="3:8">
      <c r="C37" s="241" t="s">
        <v>2</v>
      </c>
      <c r="D37" s="241"/>
      <c r="E37" s="241"/>
      <c r="F37" s="241"/>
      <c r="G37" s="241"/>
      <c r="H37" s="241"/>
    </row>
  </sheetData>
  <mergeCells count="3">
    <mergeCell ref="C36:H36"/>
    <mergeCell ref="C37:H37"/>
    <mergeCell ref="A10:I1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9"/>
  <sheetViews>
    <sheetView topLeftCell="A31" workbookViewId="0">
      <selection activeCell="A52" sqref="A52"/>
    </sheetView>
  </sheetViews>
  <sheetFormatPr defaultColWidth="9" defaultRowHeight="14.25"/>
  <cols>
    <col min="1" max="1" width="110.4" customWidth="1"/>
  </cols>
  <sheetData>
    <row r="1" ht="23.25" customHeight="1" spans="1:1">
      <c r="A1" s="234" t="s">
        <v>3</v>
      </c>
    </row>
    <row r="2" ht="23.25" customHeight="1"/>
    <row r="3" ht="23.25" customHeight="1" spans="1:1">
      <c r="A3" s="235" t="s">
        <v>4</v>
      </c>
    </row>
    <row r="4" ht="23.25" customHeight="1" spans="1:1">
      <c r="A4" s="236" t="s">
        <v>5</v>
      </c>
    </row>
    <row r="5" ht="23.25" customHeight="1" spans="1:1">
      <c r="A5" s="236" t="s">
        <v>6</v>
      </c>
    </row>
    <row r="6" ht="23.25" customHeight="1" spans="1:1">
      <c r="A6" s="236" t="s">
        <v>7</v>
      </c>
    </row>
    <row r="7" ht="23.25" customHeight="1" spans="1:1">
      <c r="A7" s="236" t="s">
        <v>8</v>
      </c>
    </row>
    <row r="8" ht="23.25" customHeight="1" spans="1:1">
      <c r="A8" s="236" t="s">
        <v>9</v>
      </c>
    </row>
    <row r="9" ht="23.25" customHeight="1" spans="1:1">
      <c r="A9" s="236" t="s">
        <v>10</v>
      </c>
    </row>
    <row r="10" ht="23.25" customHeight="1" spans="1:1">
      <c r="A10" s="236" t="s">
        <v>11</v>
      </c>
    </row>
    <row r="11" ht="23.25" customHeight="1" spans="1:1">
      <c r="A11" s="236" t="s">
        <v>12</v>
      </c>
    </row>
    <row r="12" ht="23.25" customHeight="1" spans="1:1">
      <c r="A12" s="236"/>
    </row>
    <row r="13" ht="23.25" customHeight="1" spans="1:1">
      <c r="A13" s="235" t="s">
        <v>13</v>
      </c>
    </row>
    <row r="14" ht="23.25" customHeight="1" spans="1:1">
      <c r="A14" s="236" t="s">
        <v>14</v>
      </c>
    </row>
    <row r="15" ht="23.25" customHeight="1" spans="1:1">
      <c r="A15" s="236" t="s">
        <v>15</v>
      </c>
    </row>
    <row r="16" ht="23.25" customHeight="1" spans="1:1">
      <c r="A16" s="236" t="s">
        <v>16</v>
      </c>
    </row>
    <row r="17" ht="23.25" customHeight="1" spans="1:1">
      <c r="A17" s="236" t="s">
        <v>17</v>
      </c>
    </row>
    <row r="18" ht="23.25" customHeight="1" spans="1:1">
      <c r="A18" s="236" t="s">
        <v>18</v>
      </c>
    </row>
    <row r="19" ht="23.25" customHeight="1" spans="1:1">
      <c r="A19" s="236"/>
    </row>
    <row r="20" ht="23.25" customHeight="1" spans="1:1">
      <c r="A20" s="235" t="s">
        <v>19</v>
      </c>
    </row>
    <row r="21" ht="23.25" customHeight="1" spans="1:1">
      <c r="A21" s="236" t="s">
        <v>20</v>
      </c>
    </row>
    <row r="22" ht="23.25" customHeight="1" spans="1:1">
      <c r="A22" s="236" t="s">
        <v>21</v>
      </c>
    </row>
    <row r="23" ht="23.25" customHeight="1" spans="1:1">
      <c r="A23" s="236" t="s">
        <v>22</v>
      </c>
    </row>
    <row r="24" ht="23.25" customHeight="1" spans="1:1">
      <c r="A24" s="236" t="s">
        <v>23</v>
      </c>
    </row>
    <row r="25" ht="23.25" customHeight="1" spans="1:1">
      <c r="A25" s="236" t="s">
        <v>24</v>
      </c>
    </row>
    <row r="26" ht="23.25" customHeight="1" spans="1:1">
      <c r="A26" s="236"/>
    </row>
    <row r="27" ht="23.25" customHeight="1" spans="1:1">
      <c r="A27" s="235" t="s">
        <v>25</v>
      </c>
    </row>
    <row r="28" ht="23.25" customHeight="1" spans="1:1">
      <c r="A28" s="236" t="s">
        <v>26</v>
      </c>
    </row>
    <row r="29" ht="23.25" customHeight="1" spans="1:1">
      <c r="A29" s="236" t="s">
        <v>27</v>
      </c>
    </row>
    <row r="30" ht="23.25" customHeight="1" spans="1:1">
      <c r="A30" s="236" t="s">
        <v>28</v>
      </c>
    </row>
    <row r="31" ht="23.25" customHeight="1" spans="1:1">
      <c r="A31" s="236" t="s">
        <v>29</v>
      </c>
    </row>
    <row r="32" ht="23.25" customHeight="1" spans="1:1">
      <c r="A32" s="236" t="s">
        <v>30</v>
      </c>
    </row>
    <row r="33" ht="23.25" customHeight="1" spans="1:1">
      <c r="A33" s="236" t="s">
        <v>31</v>
      </c>
    </row>
    <row r="34" ht="23.25" customHeight="1" spans="1:1">
      <c r="A34" s="236"/>
    </row>
    <row r="35" ht="23.25" customHeight="1" spans="1:1">
      <c r="A35" s="235" t="s">
        <v>32</v>
      </c>
    </row>
    <row r="36" ht="23.25" customHeight="1" spans="1:1">
      <c r="A36" s="236" t="s">
        <v>33</v>
      </c>
    </row>
    <row r="37" ht="23.25" customHeight="1" spans="1:1">
      <c r="A37" s="237"/>
    </row>
    <row r="38" ht="23.25" customHeight="1" spans="1:1">
      <c r="A38" s="235" t="s">
        <v>34</v>
      </c>
    </row>
    <row r="39" ht="23.25" customHeight="1" spans="1:1">
      <c r="A39" s="236" t="s">
        <v>35</v>
      </c>
    </row>
    <row r="40" ht="23.25" customHeight="1" spans="1:1">
      <c r="A40" s="236" t="s">
        <v>36</v>
      </c>
    </row>
    <row r="41" ht="23.25" customHeight="1" spans="1:1">
      <c r="A41" s="236" t="s">
        <v>37</v>
      </c>
    </row>
    <row r="42" ht="23.25" customHeight="1" spans="1:1">
      <c r="A42" s="236" t="s">
        <v>38</v>
      </c>
    </row>
    <row r="43" ht="23.25" customHeight="1" spans="1:1">
      <c r="A43" s="236" t="s">
        <v>39</v>
      </c>
    </row>
    <row r="44" ht="23.25" customHeight="1" spans="1:1">
      <c r="A44" s="236" t="s">
        <v>40</v>
      </c>
    </row>
    <row r="45" ht="23.25" customHeight="1" spans="1:1">
      <c r="A45" s="236" t="s">
        <v>41</v>
      </c>
    </row>
    <row r="46" ht="23.25" customHeight="1" spans="1:1">
      <c r="A46" s="236" t="s">
        <v>42</v>
      </c>
    </row>
    <row r="47" ht="23.25" customHeight="1" spans="1:1">
      <c r="A47" s="236" t="s">
        <v>43</v>
      </c>
    </row>
    <row r="48" ht="23.25" customHeight="1" spans="1:1">
      <c r="A48" s="236" t="s">
        <v>44</v>
      </c>
    </row>
    <row r="49" ht="23.25" customHeight="1" spans="1:1">
      <c r="A49" s="236" t="s">
        <v>45</v>
      </c>
    </row>
  </sheetData>
  <pageMargins left="0.707638888888889" right="0.707638888888889" top="0.747916666666667" bottom="0.747916666666667" header="0.313888888888889" footer="0.313888888888889"/>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showZeros="0" workbookViewId="0">
      <selection activeCell="B27" sqref="B27"/>
    </sheetView>
  </sheetViews>
  <sheetFormatPr defaultColWidth="9" defaultRowHeight="14.25" outlineLevelCol="5"/>
  <cols>
    <col min="1" max="1" width="33.6" customWidth="1"/>
    <col min="2" max="4" width="15" customWidth="1"/>
    <col min="8" max="8" width="10.4" customWidth="1"/>
    <col min="9" max="9" width="9.7" customWidth="1"/>
  </cols>
  <sheetData>
    <row r="1" ht="21" customHeight="1" spans="1:4">
      <c r="A1" s="85" t="s">
        <v>46</v>
      </c>
      <c r="B1" s="85"/>
      <c r="C1" s="85"/>
      <c r="D1" s="85"/>
    </row>
    <row r="2" ht="16.5" customHeight="1" spans="1:4">
      <c r="A2" s="171" t="s">
        <v>47</v>
      </c>
      <c r="B2" s="86"/>
      <c r="C2" s="88" t="s">
        <v>48</v>
      </c>
      <c r="D2" s="88"/>
    </row>
    <row r="3" ht="36.75" customHeight="1" spans="1:5">
      <c r="A3" s="89" t="s">
        <v>49</v>
      </c>
      <c r="B3" s="216" t="s">
        <v>50</v>
      </c>
      <c r="C3" s="216" t="s">
        <v>51</v>
      </c>
      <c r="D3" s="91" t="s">
        <v>52</v>
      </c>
      <c r="E3" s="92"/>
    </row>
    <row r="4" ht="21.75" customHeight="1" spans="1:6">
      <c r="A4" s="92" t="s">
        <v>53</v>
      </c>
      <c r="B4" s="226">
        <f>SUM(B5:B18)</f>
        <v>11000</v>
      </c>
      <c r="C4" s="226">
        <f>SUM(C5:C18)</f>
        <v>12100</v>
      </c>
      <c r="D4" s="95">
        <f>(C4/B4-1)*100</f>
        <v>10</v>
      </c>
      <c r="E4" s="99"/>
      <c r="F4" s="97"/>
    </row>
    <row r="5" ht="21.75" customHeight="1" spans="1:6">
      <c r="A5" s="99" t="s">
        <v>54</v>
      </c>
      <c r="B5" s="177">
        <v>5110</v>
      </c>
      <c r="C5" s="177">
        <v>5621</v>
      </c>
      <c r="D5" s="95">
        <f t="shared" ref="D5:D34" si="0">(C5/B5-1)*100</f>
        <v>10</v>
      </c>
      <c r="E5" s="99"/>
      <c r="F5" s="97"/>
    </row>
    <row r="6" ht="21.75" customHeight="1" spans="1:6">
      <c r="A6" s="99" t="s">
        <v>55</v>
      </c>
      <c r="B6" s="177">
        <v>1730</v>
      </c>
      <c r="C6" s="177">
        <v>1903</v>
      </c>
      <c r="D6" s="95"/>
      <c r="E6" s="99"/>
      <c r="F6" s="97"/>
    </row>
    <row r="7" ht="21.75" customHeight="1" spans="1:6">
      <c r="A7" s="99" t="s">
        <v>56</v>
      </c>
      <c r="B7" s="177">
        <v>2125</v>
      </c>
      <c r="C7" s="177">
        <v>2337</v>
      </c>
      <c r="D7" s="95">
        <f t="shared" si="0"/>
        <v>9.9764705882353</v>
      </c>
      <c r="E7" s="99"/>
      <c r="F7" s="97"/>
    </row>
    <row r="8" ht="21.75" customHeight="1" spans="1:6">
      <c r="A8" s="99" t="s">
        <v>57</v>
      </c>
      <c r="B8" s="177">
        <v>25</v>
      </c>
      <c r="C8" s="177">
        <v>28</v>
      </c>
      <c r="D8" s="95">
        <f t="shared" si="0"/>
        <v>12</v>
      </c>
      <c r="E8" s="99"/>
      <c r="F8" s="97"/>
    </row>
    <row r="9" ht="21.75" customHeight="1" spans="1:6">
      <c r="A9" s="99" t="s">
        <v>58</v>
      </c>
      <c r="B9" s="177">
        <v>700</v>
      </c>
      <c r="C9" s="177">
        <v>770</v>
      </c>
      <c r="D9" s="95">
        <f t="shared" si="0"/>
        <v>10</v>
      </c>
      <c r="E9" s="99"/>
      <c r="F9" s="97"/>
    </row>
    <row r="10" ht="21.75" customHeight="1" spans="1:6">
      <c r="A10" s="99" t="s">
        <v>59</v>
      </c>
      <c r="B10" s="177">
        <v>400</v>
      </c>
      <c r="C10" s="177">
        <v>440</v>
      </c>
      <c r="D10" s="95">
        <f t="shared" si="0"/>
        <v>10</v>
      </c>
      <c r="E10" s="99"/>
      <c r="F10" s="97"/>
    </row>
    <row r="11" ht="21.75" customHeight="1" spans="1:6">
      <c r="A11" s="99" t="s">
        <v>60</v>
      </c>
      <c r="B11" s="177">
        <v>200</v>
      </c>
      <c r="C11" s="177">
        <v>220</v>
      </c>
      <c r="D11" s="95">
        <f t="shared" si="0"/>
        <v>10</v>
      </c>
      <c r="E11" s="99"/>
      <c r="F11" s="97"/>
    </row>
    <row r="12" ht="21.75" customHeight="1" spans="1:6">
      <c r="A12" s="99" t="s">
        <v>61</v>
      </c>
      <c r="B12" s="177">
        <v>260</v>
      </c>
      <c r="C12" s="177">
        <v>286</v>
      </c>
      <c r="D12" s="95">
        <f t="shared" si="0"/>
        <v>10</v>
      </c>
      <c r="E12" s="99"/>
      <c r="F12" s="97"/>
    </row>
    <row r="13" ht="21.75" customHeight="1" spans="1:6">
      <c r="A13" s="99" t="s">
        <v>62</v>
      </c>
      <c r="B13" s="177">
        <v>20</v>
      </c>
      <c r="C13" s="177">
        <v>22</v>
      </c>
      <c r="D13" s="95">
        <f t="shared" si="0"/>
        <v>10</v>
      </c>
      <c r="E13" s="99"/>
      <c r="F13" s="97"/>
    </row>
    <row r="14" ht="21.75" customHeight="1" spans="1:6">
      <c r="A14" s="99" t="s">
        <v>63</v>
      </c>
      <c r="B14" s="177">
        <v>130</v>
      </c>
      <c r="C14" s="177">
        <v>143</v>
      </c>
      <c r="D14" s="95">
        <f t="shared" si="0"/>
        <v>10</v>
      </c>
      <c r="E14" s="99"/>
      <c r="F14" s="97"/>
    </row>
    <row r="15" ht="21.75" customHeight="1" spans="1:6">
      <c r="A15" s="99" t="s">
        <v>64</v>
      </c>
      <c r="B15" s="177">
        <v>100</v>
      </c>
      <c r="C15" s="177">
        <v>110</v>
      </c>
      <c r="D15" s="95">
        <f t="shared" si="0"/>
        <v>10</v>
      </c>
      <c r="E15" s="99"/>
      <c r="F15" s="97"/>
    </row>
    <row r="16" ht="21.75" customHeight="1" spans="1:6">
      <c r="A16" s="99" t="s">
        <v>65</v>
      </c>
      <c r="B16" s="177">
        <v>200</v>
      </c>
      <c r="C16" s="177">
        <v>220</v>
      </c>
      <c r="D16" s="95">
        <f t="shared" si="0"/>
        <v>10</v>
      </c>
      <c r="E16" s="99"/>
      <c r="F16" s="97"/>
    </row>
    <row r="17" ht="21.75" customHeight="1" spans="1:6">
      <c r="A17" s="227" t="s">
        <v>66</v>
      </c>
      <c r="B17" s="177"/>
      <c r="C17" s="177"/>
      <c r="D17" s="95">
        <v>0</v>
      </c>
      <c r="E17" s="99"/>
      <c r="F17" s="97"/>
    </row>
    <row r="18" ht="21.75" customHeight="1" spans="1:6">
      <c r="A18" s="227" t="s">
        <v>67</v>
      </c>
      <c r="B18" s="177"/>
      <c r="C18" s="177"/>
      <c r="D18" s="95"/>
      <c r="E18" s="99"/>
      <c r="F18" s="97"/>
    </row>
    <row r="19" ht="21.75" customHeight="1" spans="1:6">
      <c r="A19" s="92" t="s">
        <v>68</v>
      </c>
      <c r="B19" s="226">
        <f>SUM(B20:B26)</f>
        <v>4814</v>
      </c>
      <c r="C19" s="226">
        <f>SUM(C20:C26)</f>
        <v>5295</v>
      </c>
      <c r="D19" s="95">
        <f t="shared" si="0"/>
        <v>9.99169090153718</v>
      </c>
      <c r="E19" s="99"/>
      <c r="F19" s="97"/>
    </row>
    <row r="20" ht="21.75" customHeight="1" spans="1:6">
      <c r="A20" s="92" t="s">
        <v>69</v>
      </c>
      <c r="B20" s="177">
        <v>800</v>
      </c>
      <c r="C20" s="177">
        <v>880</v>
      </c>
      <c r="D20" s="95">
        <f t="shared" si="0"/>
        <v>10</v>
      </c>
      <c r="E20" s="99"/>
      <c r="F20" s="97"/>
    </row>
    <row r="21" ht="21.75" customHeight="1" spans="1:6">
      <c r="A21" s="92" t="s">
        <v>70</v>
      </c>
      <c r="B21" s="177">
        <v>1803</v>
      </c>
      <c r="C21" s="177">
        <v>1983</v>
      </c>
      <c r="D21" s="95">
        <f t="shared" si="0"/>
        <v>9.98336106489184</v>
      </c>
      <c r="E21" s="99"/>
      <c r="F21" s="97"/>
    </row>
    <row r="22" ht="21.75" customHeight="1" spans="1:6">
      <c r="A22" s="92" t="s">
        <v>71</v>
      </c>
      <c r="B22" s="177">
        <v>674</v>
      </c>
      <c r="C22" s="177">
        <v>741</v>
      </c>
      <c r="D22" s="95">
        <f t="shared" si="0"/>
        <v>9.9406528189911</v>
      </c>
      <c r="E22" s="99"/>
      <c r="F22" s="97"/>
    </row>
    <row r="23" ht="21.75" customHeight="1" spans="1:6">
      <c r="A23" s="92" t="s">
        <v>72</v>
      </c>
      <c r="B23" s="177"/>
      <c r="C23" s="177"/>
      <c r="D23" s="95"/>
      <c r="E23" s="99"/>
      <c r="F23" s="97"/>
    </row>
    <row r="24" ht="21.75" customHeight="1" spans="1:6">
      <c r="A24" s="92" t="s">
        <v>73</v>
      </c>
      <c r="B24" s="177">
        <v>1500</v>
      </c>
      <c r="C24" s="177">
        <v>1650</v>
      </c>
      <c r="D24" s="95">
        <f t="shared" si="0"/>
        <v>10</v>
      </c>
      <c r="E24" s="99"/>
      <c r="F24" s="97"/>
    </row>
    <row r="25" ht="21.75" customHeight="1" spans="1:6">
      <c r="A25" s="105" t="s">
        <v>74</v>
      </c>
      <c r="B25" s="177">
        <v>37</v>
      </c>
      <c r="C25" s="177">
        <v>41</v>
      </c>
      <c r="D25" s="95">
        <f t="shared" si="0"/>
        <v>10.8108108108108</v>
      </c>
      <c r="E25" s="99"/>
      <c r="F25" s="97"/>
    </row>
    <row r="26" ht="21.75" customHeight="1" spans="1:6">
      <c r="A26" s="92" t="s">
        <v>75</v>
      </c>
      <c r="B26" s="177"/>
      <c r="C26" s="177"/>
      <c r="D26" s="95"/>
      <c r="E26" s="99"/>
      <c r="F26" s="97"/>
    </row>
    <row r="27" ht="21.75" customHeight="1" spans="1:6">
      <c r="A27" s="187" t="s">
        <v>76</v>
      </c>
      <c r="B27" s="228">
        <f>SUM(B4,B19)</f>
        <v>15814</v>
      </c>
      <c r="C27" s="228">
        <f>SUM(C4,C19)</f>
        <v>17395</v>
      </c>
      <c r="D27" s="189">
        <f t="shared" si="0"/>
        <v>9.99747059567473</v>
      </c>
      <c r="E27" s="99"/>
      <c r="F27" s="97"/>
    </row>
    <row r="28" ht="21.75" customHeight="1" spans="1:6">
      <c r="A28" s="178" t="s">
        <v>77</v>
      </c>
      <c r="B28" s="229">
        <f>SUM(B29:B33)</f>
        <v>41564</v>
      </c>
      <c r="C28" s="229">
        <f>SUM(C29:C33)</f>
        <v>41617</v>
      </c>
      <c r="D28" s="189">
        <f t="shared" si="0"/>
        <v>0.12751419497643</v>
      </c>
      <c r="E28" s="99"/>
      <c r="F28" s="97"/>
    </row>
    <row r="29" ht="21.75" customHeight="1" spans="1:6">
      <c r="A29" s="105" t="s">
        <v>78</v>
      </c>
      <c r="B29" s="177">
        <v>35501</v>
      </c>
      <c r="C29" s="177">
        <f>284+33000+4199</f>
        <v>37483</v>
      </c>
      <c r="D29" s="95">
        <f t="shared" si="0"/>
        <v>5.58294132559647</v>
      </c>
      <c r="E29" s="99"/>
      <c r="F29" s="97"/>
    </row>
    <row r="30" ht="21.75" customHeight="1" spans="1:6">
      <c r="A30" s="105" t="s">
        <v>79</v>
      </c>
      <c r="B30" s="177"/>
      <c r="C30" s="177"/>
      <c r="D30" s="95"/>
      <c r="E30" s="99"/>
      <c r="F30" s="97"/>
    </row>
    <row r="31" ht="21.75" customHeight="1" spans="1:6">
      <c r="A31" s="105" t="s">
        <v>80</v>
      </c>
      <c r="B31" s="177">
        <v>58</v>
      </c>
      <c r="C31" s="177">
        <v>134</v>
      </c>
      <c r="D31" s="95">
        <f>(C31/B31-1)*100</f>
        <v>131.034482758621</v>
      </c>
      <c r="E31" s="99"/>
      <c r="F31" s="97"/>
    </row>
    <row r="32" ht="21.75" customHeight="1" spans="1:6">
      <c r="A32" s="105" t="s">
        <v>81</v>
      </c>
      <c r="B32" s="177">
        <v>5</v>
      </c>
      <c r="C32" s="177"/>
      <c r="D32" s="95">
        <f>(C32/B32-1)*100</f>
        <v>-100</v>
      </c>
      <c r="E32" s="99"/>
      <c r="F32" s="97"/>
    </row>
    <row r="33" s="97" customFormat="1" ht="21.75" customHeight="1" spans="1:5">
      <c r="A33" s="230" t="s">
        <v>82</v>
      </c>
      <c r="B33" s="231">
        <v>6000</v>
      </c>
      <c r="C33" s="231">
        <v>4000</v>
      </c>
      <c r="D33" s="95">
        <f t="shared" si="0"/>
        <v>-33.3333333333333</v>
      </c>
      <c r="E33" s="99"/>
    </row>
    <row r="34" ht="21.75" customHeight="1" spans="1:6">
      <c r="A34" s="106" t="s">
        <v>83</v>
      </c>
      <c r="B34" s="232">
        <f>SUM(B27:B28)</f>
        <v>57378</v>
      </c>
      <c r="C34" s="232">
        <f>SUM(C27:C28)</f>
        <v>59012</v>
      </c>
      <c r="D34" s="233">
        <f t="shared" si="0"/>
        <v>2.84778137962285</v>
      </c>
      <c r="E34" s="99"/>
      <c r="F34" s="97"/>
    </row>
    <row r="35" ht="21" customHeight="1"/>
    <row r="36" ht="21" customHeight="1"/>
    <row r="37" ht="21" customHeight="1"/>
  </sheetData>
  <mergeCells count="2">
    <mergeCell ref="A1:D1"/>
    <mergeCell ref="C2:D2"/>
  </mergeCells>
  <pageMargins left="0.865277777777778" right="0.747916666666667" top="0.61875" bottom="0.738888888888889" header="0.21875" footer="0.511805555555556"/>
  <pageSetup paperSize="9" scale="95" firstPageNumber="9" orientation="portrait" useFirstPageNumber="1"/>
  <headerFooter alignWithMargins="0">
    <oddFooter>&amp;C13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Zeros="0" workbookViewId="0">
      <selection activeCell="B27" sqref="B27"/>
    </sheetView>
  </sheetViews>
  <sheetFormatPr defaultColWidth="9" defaultRowHeight="14.25" outlineLevelCol="5"/>
  <cols>
    <col min="1" max="1" width="33" customWidth="1"/>
    <col min="2" max="4" width="15" customWidth="1"/>
    <col min="5" max="5" width="12.2" customWidth="1"/>
  </cols>
  <sheetData>
    <row r="1" ht="26.25" customHeight="1" spans="1:4">
      <c r="A1" s="85" t="s">
        <v>84</v>
      </c>
      <c r="B1" s="85"/>
      <c r="C1" s="85"/>
      <c r="D1" s="85"/>
    </row>
    <row r="2" ht="26.25" customHeight="1" spans="1:4">
      <c r="A2" s="171" t="s">
        <v>85</v>
      </c>
      <c r="B2" s="86"/>
      <c r="C2" s="88" t="s">
        <v>48</v>
      </c>
      <c r="D2" s="88"/>
    </row>
    <row r="3" ht="52.5" customHeight="1" spans="1:5">
      <c r="A3" s="89" t="s">
        <v>49</v>
      </c>
      <c r="B3" s="216" t="s">
        <v>50</v>
      </c>
      <c r="C3" s="216" t="s">
        <v>51</v>
      </c>
      <c r="D3" s="91" t="s">
        <v>52</v>
      </c>
      <c r="E3" s="92"/>
    </row>
    <row r="4" ht="22.5" customHeight="1" spans="1:6">
      <c r="A4" s="149" t="s">
        <v>86</v>
      </c>
      <c r="B4" s="177">
        <v>12489</v>
      </c>
      <c r="C4" s="177">
        <v>16029</v>
      </c>
      <c r="D4" s="95">
        <f>(C4/B4-1)*100</f>
        <v>28.3449435503243</v>
      </c>
      <c r="E4" s="217"/>
      <c r="F4" s="97"/>
    </row>
    <row r="5" ht="22.5" customHeight="1" spans="1:6">
      <c r="A5" s="149" t="s">
        <v>87</v>
      </c>
      <c r="B5" s="177"/>
      <c r="C5" s="177"/>
      <c r="D5" s="95"/>
      <c r="E5" s="217"/>
      <c r="F5" s="97"/>
    </row>
    <row r="6" ht="22.5" customHeight="1" spans="1:6">
      <c r="A6" s="149" t="s">
        <v>88</v>
      </c>
      <c r="B6" s="177">
        <v>51</v>
      </c>
      <c r="C6" s="177">
        <v>37</v>
      </c>
      <c r="D6" s="95">
        <f t="shared" ref="D6:D33" si="0">(C6/B6-1)*100</f>
        <v>-27.4509803921569</v>
      </c>
      <c r="E6" s="217"/>
      <c r="F6" s="97"/>
    </row>
    <row r="7" ht="22.5" customHeight="1" spans="1:6">
      <c r="A7" s="149" t="s">
        <v>89</v>
      </c>
      <c r="B7" s="177">
        <v>10066</v>
      </c>
      <c r="C7" s="177">
        <v>8834</v>
      </c>
      <c r="D7" s="95">
        <f t="shared" si="0"/>
        <v>-12.2392211404729</v>
      </c>
      <c r="E7" s="217"/>
      <c r="F7" s="97"/>
    </row>
    <row r="8" ht="22.5" customHeight="1" spans="1:6">
      <c r="A8" s="149" t="s">
        <v>90</v>
      </c>
      <c r="B8" s="177">
        <v>4783</v>
      </c>
      <c r="C8" s="177">
        <v>6300</v>
      </c>
      <c r="D8" s="95">
        <f t="shared" si="0"/>
        <v>31.7164959230609</v>
      </c>
      <c r="E8" s="217"/>
      <c r="F8" s="97"/>
    </row>
    <row r="9" ht="22.5" customHeight="1" spans="1:6">
      <c r="A9" s="149" t="s">
        <v>91</v>
      </c>
      <c r="B9" s="177">
        <v>193</v>
      </c>
      <c r="C9" s="177">
        <v>159</v>
      </c>
      <c r="D9" s="95">
        <f t="shared" si="0"/>
        <v>-17.6165803108808</v>
      </c>
      <c r="E9" s="217"/>
      <c r="F9" s="97"/>
    </row>
    <row r="10" ht="22.5" customHeight="1" spans="1:6">
      <c r="A10" s="141" t="s">
        <v>92</v>
      </c>
      <c r="B10" s="177">
        <v>471</v>
      </c>
      <c r="C10" s="177">
        <v>2339</v>
      </c>
      <c r="D10" s="95">
        <f t="shared" si="0"/>
        <v>396.602972399151</v>
      </c>
      <c r="E10" s="217"/>
      <c r="F10" s="97"/>
    </row>
    <row r="11" ht="22.5" customHeight="1" spans="1:6">
      <c r="A11" s="149" t="s">
        <v>93</v>
      </c>
      <c r="B11" s="177">
        <v>5525</v>
      </c>
      <c r="C11" s="177">
        <v>6780</v>
      </c>
      <c r="D11" s="95">
        <f t="shared" si="0"/>
        <v>22.7149321266968</v>
      </c>
      <c r="E11" s="217"/>
      <c r="F11" s="97"/>
    </row>
    <row r="12" ht="22.5" customHeight="1" spans="1:6">
      <c r="A12" s="141" t="s">
        <v>94</v>
      </c>
      <c r="B12" s="177">
        <v>4223</v>
      </c>
      <c r="C12" s="177">
        <v>2621</v>
      </c>
      <c r="D12" s="95">
        <f t="shared" si="0"/>
        <v>-37.9351172152498</v>
      </c>
      <c r="E12" s="217"/>
      <c r="F12" s="97"/>
    </row>
    <row r="13" ht="22.5" customHeight="1" spans="1:6">
      <c r="A13" s="149" t="s">
        <v>95</v>
      </c>
      <c r="B13" s="177">
        <v>528</v>
      </c>
      <c r="C13" s="177">
        <v>167</v>
      </c>
      <c r="D13" s="95">
        <f t="shared" si="0"/>
        <v>-68.3712121212121</v>
      </c>
      <c r="E13" s="217"/>
      <c r="F13" s="97"/>
    </row>
    <row r="14" ht="22.5" customHeight="1" spans="1:6">
      <c r="A14" s="149" t="s">
        <v>96</v>
      </c>
      <c r="B14" s="177">
        <v>4208</v>
      </c>
      <c r="C14" s="218">
        <v>6020</v>
      </c>
      <c r="D14" s="95">
        <f t="shared" si="0"/>
        <v>43.0608365019011</v>
      </c>
      <c r="E14" s="217"/>
      <c r="F14" s="97"/>
    </row>
    <row r="15" ht="22.5" customHeight="1" spans="1:6">
      <c r="A15" s="149" t="s">
        <v>97</v>
      </c>
      <c r="B15" s="177">
        <v>2541</v>
      </c>
      <c r="C15" s="177">
        <v>2752</v>
      </c>
      <c r="D15" s="95">
        <f t="shared" si="0"/>
        <v>8.30381739472648</v>
      </c>
      <c r="E15" s="217"/>
      <c r="F15" s="97"/>
    </row>
    <row r="16" ht="22.5" customHeight="1" spans="1:6">
      <c r="A16" s="149" t="s">
        <v>98</v>
      </c>
      <c r="B16" s="177">
        <v>148</v>
      </c>
      <c r="C16" s="177">
        <v>114</v>
      </c>
      <c r="D16" s="95">
        <f t="shared" si="0"/>
        <v>-22.972972972973</v>
      </c>
      <c r="E16" s="217"/>
      <c r="F16" s="97"/>
    </row>
    <row r="17" ht="22.5" customHeight="1" spans="1:6">
      <c r="A17" s="141" t="s">
        <v>99</v>
      </c>
      <c r="B17" s="177">
        <v>153</v>
      </c>
      <c r="C17" s="177">
        <v>3166</v>
      </c>
      <c r="D17" s="95">
        <f t="shared" si="0"/>
        <v>1969.28104575163</v>
      </c>
      <c r="E17" s="217"/>
      <c r="F17" s="97"/>
    </row>
    <row r="18" ht="22.5" customHeight="1" spans="1:6">
      <c r="A18" s="149" t="s">
        <v>100</v>
      </c>
      <c r="B18" s="177">
        <v>0</v>
      </c>
      <c r="C18" s="177">
        <v>0</v>
      </c>
      <c r="D18" s="95" t="e">
        <f t="shared" si="0"/>
        <v>#DIV/0!</v>
      </c>
      <c r="E18" s="217"/>
      <c r="F18" s="97"/>
    </row>
    <row r="19" ht="22.5" customHeight="1" spans="1:6">
      <c r="A19" s="149" t="s">
        <v>101</v>
      </c>
      <c r="B19" s="177">
        <v>3</v>
      </c>
      <c r="C19" s="177">
        <v>0</v>
      </c>
      <c r="D19" s="95">
        <f t="shared" si="0"/>
        <v>-100</v>
      </c>
      <c r="E19" s="217"/>
      <c r="F19" s="97"/>
    </row>
    <row r="20" ht="22.5" customHeight="1" spans="1:6">
      <c r="A20" s="141" t="s">
        <v>102</v>
      </c>
      <c r="B20" s="177">
        <v>46</v>
      </c>
      <c r="C20" s="177">
        <v>110</v>
      </c>
      <c r="D20" s="95">
        <f t="shared" si="0"/>
        <v>139.130434782609</v>
      </c>
      <c r="E20" s="217"/>
      <c r="F20" s="97"/>
    </row>
    <row r="21" ht="22.5" customHeight="1" spans="1:6">
      <c r="A21" s="181" t="s">
        <v>103</v>
      </c>
      <c r="B21" s="186">
        <v>45</v>
      </c>
      <c r="C21" s="177">
        <v>96</v>
      </c>
      <c r="D21" s="95">
        <f t="shared" si="0"/>
        <v>113.333333333333</v>
      </c>
      <c r="E21" s="217"/>
      <c r="F21" s="97"/>
    </row>
    <row r="22" ht="22.5" customHeight="1" spans="1:6">
      <c r="A22" s="181" t="s">
        <v>104</v>
      </c>
      <c r="B22" s="219">
        <v>0</v>
      </c>
      <c r="C22" s="186"/>
      <c r="D22" s="95" t="e">
        <f t="shared" si="0"/>
        <v>#DIV/0!</v>
      </c>
      <c r="E22" s="217"/>
      <c r="F22" s="97"/>
    </row>
    <row r="23" ht="22.5" customHeight="1" spans="1:6">
      <c r="A23" s="220" t="s">
        <v>105</v>
      </c>
      <c r="B23" s="219">
        <v>723</v>
      </c>
      <c r="C23" s="186">
        <v>666</v>
      </c>
      <c r="D23" s="95">
        <f t="shared" si="0"/>
        <v>-7.8838174273859</v>
      </c>
      <c r="E23" s="217"/>
      <c r="F23" s="97"/>
    </row>
    <row r="24" ht="22.5" customHeight="1" spans="1:6">
      <c r="A24" s="220" t="s">
        <v>106</v>
      </c>
      <c r="B24" s="219">
        <v>500</v>
      </c>
      <c r="C24" s="186">
        <v>600</v>
      </c>
      <c r="D24" s="95"/>
      <c r="E24" s="217"/>
      <c r="F24" s="97"/>
    </row>
    <row r="25" ht="22.5" customHeight="1" spans="1:6">
      <c r="A25" s="220" t="s">
        <v>107</v>
      </c>
      <c r="B25" s="219">
        <v>8</v>
      </c>
      <c r="C25" s="186">
        <v>40</v>
      </c>
      <c r="D25" s="95">
        <f t="shared" si="0"/>
        <v>400</v>
      </c>
      <c r="E25" s="217"/>
      <c r="F25" s="97"/>
    </row>
    <row r="26" ht="22.5" customHeight="1" spans="1:6">
      <c r="A26" s="220" t="s">
        <v>108</v>
      </c>
      <c r="B26" s="219">
        <v>1308</v>
      </c>
      <c r="C26" s="221">
        <v>1566</v>
      </c>
      <c r="D26" s="95">
        <f t="shared" si="0"/>
        <v>19.7247706422018</v>
      </c>
      <c r="E26" s="217"/>
      <c r="F26" s="97"/>
    </row>
    <row r="27" ht="22.5" customHeight="1" spans="1:6">
      <c r="A27" s="187" t="s">
        <v>109</v>
      </c>
      <c r="B27" s="222">
        <f>SUM(B4:B26)</f>
        <v>48012</v>
      </c>
      <c r="C27" s="222">
        <f>SUM(C4:C26)</f>
        <v>58396</v>
      </c>
      <c r="D27" s="189">
        <f t="shared" si="0"/>
        <v>21.6279263517454</v>
      </c>
      <c r="E27" s="217"/>
      <c r="F27" s="97"/>
    </row>
    <row r="28" ht="22.5" customHeight="1" spans="1:6">
      <c r="A28" s="178" t="s">
        <v>110</v>
      </c>
      <c r="B28" s="222">
        <f>SUM(B29:B32)</f>
        <v>9366</v>
      </c>
      <c r="C28" s="222">
        <f>SUM(C29:C32)</f>
        <v>616</v>
      </c>
      <c r="D28" s="189">
        <f t="shared" si="0"/>
        <v>-93.423019431988</v>
      </c>
      <c r="E28" s="217"/>
      <c r="F28" s="97"/>
    </row>
    <row r="29" ht="22.5" customHeight="1" spans="1:6">
      <c r="A29" s="98" t="s">
        <v>111</v>
      </c>
      <c r="B29" s="219">
        <v>616</v>
      </c>
      <c r="C29" s="186">
        <v>616</v>
      </c>
      <c r="D29" s="95">
        <f t="shared" si="0"/>
        <v>0</v>
      </c>
      <c r="E29" s="217"/>
      <c r="F29" s="97"/>
    </row>
    <row r="30" ht="22.5" customHeight="1" spans="1:6">
      <c r="A30" s="93" t="s">
        <v>112</v>
      </c>
      <c r="B30" s="219"/>
      <c r="C30" s="186"/>
      <c r="D30" s="95" t="e">
        <f t="shared" si="0"/>
        <v>#DIV/0!</v>
      </c>
      <c r="E30" s="217"/>
      <c r="F30" s="97"/>
    </row>
    <row r="31" s="97" customFormat="1" ht="22.5" customHeight="1" spans="1:5">
      <c r="A31" s="93" t="s">
        <v>113</v>
      </c>
      <c r="B31" s="219">
        <v>8750</v>
      </c>
      <c r="C31" s="186"/>
      <c r="D31" s="95">
        <f t="shared" si="0"/>
        <v>-100</v>
      </c>
      <c r="E31" s="217"/>
    </row>
    <row r="32" ht="22.5" customHeight="1" spans="1:6">
      <c r="A32" s="98" t="s">
        <v>114</v>
      </c>
      <c r="B32" s="219"/>
      <c r="C32" s="186"/>
      <c r="D32" s="95"/>
      <c r="E32" s="217"/>
      <c r="F32" s="97"/>
    </row>
    <row r="33" ht="21" customHeight="1" spans="1:6">
      <c r="A33" s="223" t="s">
        <v>115</v>
      </c>
      <c r="B33" s="224">
        <f>SUM(B27:B28)</f>
        <v>57378</v>
      </c>
      <c r="C33" s="224">
        <f>SUM(C27:C28)</f>
        <v>59012</v>
      </c>
      <c r="D33" s="108">
        <f t="shared" si="0"/>
        <v>2.84778137962285</v>
      </c>
      <c r="E33" s="217"/>
      <c r="F33" s="97"/>
    </row>
    <row r="34" ht="21" customHeight="1" spans="2:6">
      <c r="B34" s="225"/>
      <c r="C34" s="208"/>
      <c r="D34" s="97"/>
      <c r="E34" s="97"/>
      <c r="F34" s="97"/>
    </row>
    <row r="35" ht="21" customHeight="1" spans="3:6">
      <c r="C35" s="97"/>
      <c r="D35" s="97"/>
      <c r="E35" s="97"/>
      <c r="F35" s="97"/>
    </row>
  </sheetData>
  <mergeCells count="2">
    <mergeCell ref="A1:D1"/>
    <mergeCell ref="C2:D2"/>
  </mergeCells>
  <pageMargins left="0.904166666666667" right="0.747916666666667" top="0.588888888888889" bottom="0.579166666666667" header="0.511805555555556" footer="0.511805555555556"/>
  <pageSetup paperSize="9" scale="90" firstPageNumber="10" orientation="portrait" useFirstPageNumber="1"/>
  <headerFooter alignWithMargins="0">
    <oddFooter>&amp;C14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27" sqref="B27"/>
    </sheetView>
  </sheetViews>
  <sheetFormatPr defaultColWidth="9" defaultRowHeight="14.25" outlineLevelCol="5"/>
  <cols>
    <col min="1" max="1" width="33.6" customWidth="1"/>
    <col min="2" max="4" width="15" customWidth="1"/>
    <col min="8" max="8" width="10.4" customWidth="1"/>
    <col min="9" max="9" width="9.7" customWidth="1"/>
  </cols>
  <sheetData>
    <row r="1" customFormat="1" ht="21" customHeight="1" spans="1:4">
      <c r="A1" s="85" t="s">
        <v>116</v>
      </c>
      <c r="B1" s="85"/>
      <c r="C1" s="85"/>
      <c r="D1" s="85"/>
    </row>
    <row r="2" customFormat="1" ht="16.5" customHeight="1" spans="1:4">
      <c r="A2" s="171" t="s">
        <v>117</v>
      </c>
      <c r="B2" s="86"/>
      <c r="C2" s="88" t="s">
        <v>48</v>
      </c>
      <c r="D2" s="88"/>
    </row>
    <row r="3" customFormat="1" ht="36.75" customHeight="1" spans="1:5">
      <c r="A3" s="89" t="s">
        <v>49</v>
      </c>
      <c r="B3" s="216" t="s">
        <v>50</v>
      </c>
      <c r="C3" s="216" t="s">
        <v>51</v>
      </c>
      <c r="D3" s="91" t="s">
        <v>52</v>
      </c>
      <c r="E3" s="92"/>
    </row>
    <row r="4" customFormat="1" ht="21.75" customHeight="1" spans="1:6">
      <c r="A4" s="92" t="s">
        <v>53</v>
      </c>
      <c r="B4" s="226">
        <f>SUM(B5:B18)</f>
        <v>11000</v>
      </c>
      <c r="C4" s="226">
        <f>SUM(C5:C18)</f>
        <v>12100</v>
      </c>
      <c r="D4" s="95">
        <f t="shared" ref="D4:D16" si="0">(C4/B4-1)*100</f>
        <v>10</v>
      </c>
      <c r="E4" s="99"/>
      <c r="F4" s="97"/>
    </row>
    <row r="5" customFormat="1" ht="21.75" customHeight="1" spans="1:6">
      <c r="A5" s="99" t="s">
        <v>54</v>
      </c>
      <c r="B5" s="177">
        <v>5110</v>
      </c>
      <c r="C5" s="177">
        <v>5621</v>
      </c>
      <c r="D5" s="95">
        <f t="shared" si="0"/>
        <v>10</v>
      </c>
      <c r="E5" s="99"/>
      <c r="F5" s="97"/>
    </row>
    <row r="6" customFormat="1" ht="21.75" customHeight="1" spans="1:6">
      <c r="A6" s="99" t="s">
        <v>55</v>
      </c>
      <c r="B6" s="177">
        <v>1730</v>
      </c>
      <c r="C6" s="177">
        <v>1903</v>
      </c>
      <c r="D6" s="95"/>
      <c r="E6" s="99"/>
      <c r="F6" s="97"/>
    </row>
    <row r="7" customFormat="1" ht="21.75" customHeight="1" spans="1:6">
      <c r="A7" s="99" t="s">
        <v>56</v>
      </c>
      <c r="B7" s="177">
        <v>2125</v>
      </c>
      <c r="C7" s="177">
        <v>2337</v>
      </c>
      <c r="D7" s="95">
        <f t="shared" si="0"/>
        <v>9.9764705882353</v>
      </c>
      <c r="E7" s="99"/>
      <c r="F7" s="97"/>
    </row>
    <row r="8" customFormat="1" ht="21.75" customHeight="1" spans="1:6">
      <c r="A8" s="99" t="s">
        <v>57</v>
      </c>
      <c r="B8" s="177">
        <v>25</v>
      </c>
      <c r="C8" s="177">
        <v>28</v>
      </c>
      <c r="D8" s="95">
        <f t="shared" si="0"/>
        <v>12</v>
      </c>
      <c r="E8" s="99"/>
      <c r="F8" s="97"/>
    </row>
    <row r="9" customFormat="1" ht="21.75" customHeight="1" spans="1:6">
      <c r="A9" s="99" t="s">
        <v>58</v>
      </c>
      <c r="B9" s="177">
        <v>700</v>
      </c>
      <c r="C9" s="177">
        <v>770</v>
      </c>
      <c r="D9" s="95">
        <f t="shared" si="0"/>
        <v>10</v>
      </c>
      <c r="E9" s="99"/>
      <c r="F9" s="97"/>
    </row>
    <row r="10" customFormat="1" ht="21.75" customHeight="1" spans="1:6">
      <c r="A10" s="99" t="s">
        <v>59</v>
      </c>
      <c r="B10" s="177">
        <v>400</v>
      </c>
      <c r="C10" s="177">
        <v>440</v>
      </c>
      <c r="D10" s="95">
        <f t="shared" si="0"/>
        <v>10</v>
      </c>
      <c r="E10" s="99"/>
      <c r="F10" s="97"/>
    </row>
    <row r="11" customFormat="1" ht="21.75" customHeight="1" spans="1:6">
      <c r="A11" s="99" t="s">
        <v>60</v>
      </c>
      <c r="B11" s="177">
        <v>200</v>
      </c>
      <c r="C11" s="177">
        <v>220</v>
      </c>
      <c r="D11" s="95">
        <f t="shared" si="0"/>
        <v>10</v>
      </c>
      <c r="E11" s="99"/>
      <c r="F11" s="97"/>
    </row>
    <row r="12" customFormat="1" ht="21.75" customHeight="1" spans="1:6">
      <c r="A12" s="99" t="s">
        <v>61</v>
      </c>
      <c r="B12" s="177">
        <v>260</v>
      </c>
      <c r="C12" s="177">
        <v>286</v>
      </c>
      <c r="D12" s="95">
        <f t="shared" si="0"/>
        <v>10</v>
      </c>
      <c r="E12" s="99"/>
      <c r="F12" s="97"/>
    </row>
    <row r="13" customFormat="1" ht="21.75" customHeight="1" spans="1:6">
      <c r="A13" s="99" t="s">
        <v>62</v>
      </c>
      <c r="B13" s="177">
        <v>20</v>
      </c>
      <c r="C13" s="177">
        <v>22</v>
      </c>
      <c r="D13" s="95">
        <f t="shared" si="0"/>
        <v>10</v>
      </c>
      <c r="E13" s="99"/>
      <c r="F13" s="97"/>
    </row>
    <row r="14" customFormat="1" ht="21.75" customHeight="1" spans="1:6">
      <c r="A14" s="99" t="s">
        <v>63</v>
      </c>
      <c r="B14" s="177">
        <v>130</v>
      </c>
      <c r="C14" s="177">
        <v>143</v>
      </c>
      <c r="D14" s="95">
        <f t="shared" si="0"/>
        <v>10</v>
      </c>
      <c r="E14" s="99"/>
      <c r="F14" s="97"/>
    </row>
    <row r="15" customFormat="1" ht="21.75" customHeight="1" spans="1:6">
      <c r="A15" s="99" t="s">
        <v>64</v>
      </c>
      <c r="B15" s="177">
        <v>100</v>
      </c>
      <c r="C15" s="177">
        <v>110</v>
      </c>
      <c r="D15" s="95">
        <f t="shared" si="0"/>
        <v>10</v>
      </c>
      <c r="E15" s="99"/>
      <c r="F15" s="97"/>
    </row>
    <row r="16" customFormat="1" ht="21.75" customHeight="1" spans="1:6">
      <c r="A16" s="99" t="s">
        <v>65</v>
      </c>
      <c r="B16" s="177">
        <v>200</v>
      </c>
      <c r="C16" s="177">
        <v>220</v>
      </c>
      <c r="D16" s="95">
        <f t="shared" si="0"/>
        <v>10</v>
      </c>
      <c r="E16" s="99"/>
      <c r="F16" s="97"/>
    </row>
    <row r="17" customFormat="1" ht="21.75" customHeight="1" spans="1:6">
      <c r="A17" s="227" t="s">
        <v>66</v>
      </c>
      <c r="B17" s="177"/>
      <c r="C17" s="177"/>
      <c r="D17" s="95">
        <v>0</v>
      </c>
      <c r="E17" s="99"/>
      <c r="F17" s="97"/>
    </row>
    <row r="18" customFormat="1" ht="21.75" customHeight="1" spans="1:6">
      <c r="A18" s="227" t="s">
        <v>67</v>
      </c>
      <c r="B18" s="177"/>
      <c r="C18" s="177"/>
      <c r="D18" s="95"/>
      <c r="E18" s="99"/>
      <c r="F18" s="97"/>
    </row>
    <row r="19" customFormat="1" ht="21.75" customHeight="1" spans="1:6">
      <c r="A19" s="92" t="s">
        <v>68</v>
      </c>
      <c r="B19" s="226">
        <f>SUM(B20:B26)</f>
        <v>4814</v>
      </c>
      <c r="C19" s="226">
        <f>SUM(C20:C26)</f>
        <v>5295</v>
      </c>
      <c r="D19" s="95">
        <f t="shared" ref="D19:D22" si="1">(C19/B19-1)*100</f>
        <v>9.99169090153718</v>
      </c>
      <c r="E19" s="99"/>
      <c r="F19" s="97"/>
    </row>
    <row r="20" customFormat="1" ht="21.75" customHeight="1" spans="1:6">
      <c r="A20" s="92" t="s">
        <v>69</v>
      </c>
      <c r="B20" s="177">
        <v>800</v>
      </c>
      <c r="C20" s="177">
        <v>880</v>
      </c>
      <c r="D20" s="95">
        <f t="shared" si="1"/>
        <v>10</v>
      </c>
      <c r="E20" s="99"/>
      <c r="F20" s="97"/>
    </row>
    <row r="21" customFormat="1" ht="21.75" customHeight="1" spans="1:6">
      <c r="A21" s="92" t="s">
        <v>70</v>
      </c>
      <c r="B21" s="177">
        <v>1803</v>
      </c>
      <c r="C21" s="177">
        <v>1983</v>
      </c>
      <c r="D21" s="95">
        <f t="shared" si="1"/>
        <v>9.98336106489184</v>
      </c>
      <c r="E21" s="99"/>
      <c r="F21" s="97"/>
    </row>
    <row r="22" customFormat="1" ht="21.75" customHeight="1" spans="1:6">
      <c r="A22" s="92" t="s">
        <v>71</v>
      </c>
      <c r="B22" s="177">
        <v>674</v>
      </c>
      <c r="C22" s="177">
        <v>741</v>
      </c>
      <c r="D22" s="95">
        <f t="shared" si="1"/>
        <v>9.9406528189911</v>
      </c>
      <c r="E22" s="99"/>
      <c r="F22" s="97"/>
    </row>
    <row r="23" customFormat="1" ht="21.75" customHeight="1" spans="1:6">
      <c r="A23" s="92" t="s">
        <v>72</v>
      </c>
      <c r="B23" s="177"/>
      <c r="C23" s="177"/>
      <c r="D23" s="95"/>
      <c r="E23" s="99"/>
      <c r="F23" s="97"/>
    </row>
    <row r="24" customFormat="1" ht="21.75" customHeight="1" spans="1:6">
      <c r="A24" s="92" t="s">
        <v>73</v>
      </c>
      <c r="B24" s="177">
        <v>1500</v>
      </c>
      <c r="C24" s="177">
        <v>1650</v>
      </c>
      <c r="D24" s="95">
        <f t="shared" ref="D24:D29" si="2">(C24/B24-1)*100</f>
        <v>10</v>
      </c>
      <c r="E24" s="99"/>
      <c r="F24" s="97"/>
    </row>
    <row r="25" customFormat="1" ht="21.75" customHeight="1" spans="1:6">
      <c r="A25" s="105" t="s">
        <v>74</v>
      </c>
      <c r="B25" s="177">
        <v>37</v>
      </c>
      <c r="C25" s="177">
        <v>41</v>
      </c>
      <c r="D25" s="95">
        <f t="shared" si="2"/>
        <v>10.8108108108108</v>
      </c>
      <c r="E25" s="99"/>
      <c r="F25" s="97"/>
    </row>
    <row r="26" customFormat="1" ht="21.75" customHeight="1" spans="1:6">
      <c r="A26" s="92" t="s">
        <v>75</v>
      </c>
      <c r="B26" s="177"/>
      <c r="C26" s="177"/>
      <c r="D26" s="95"/>
      <c r="E26" s="99"/>
      <c r="F26" s="97"/>
    </row>
    <row r="27" customFormat="1" ht="21.75" customHeight="1" spans="1:6">
      <c r="A27" s="187" t="s">
        <v>76</v>
      </c>
      <c r="B27" s="228">
        <f>SUM(B4,B19)</f>
        <v>15814</v>
      </c>
      <c r="C27" s="228">
        <f>SUM(C4,C19)</f>
        <v>17395</v>
      </c>
      <c r="D27" s="189">
        <f t="shared" si="2"/>
        <v>9.99747059567473</v>
      </c>
      <c r="E27" s="99"/>
      <c r="F27" s="97"/>
    </row>
    <row r="28" customFormat="1" ht="21.75" customHeight="1" spans="1:6">
      <c r="A28" s="178" t="s">
        <v>77</v>
      </c>
      <c r="B28" s="229">
        <f>SUM(B29:B33)</f>
        <v>41564</v>
      </c>
      <c r="C28" s="229">
        <f>SUM(C29:C33)</f>
        <v>41617</v>
      </c>
      <c r="D28" s="189">
        <f t="shared" si="2"/>
        <v>0.12751419497643</v>
      </c>
      <c r="E28" s="99"/>
      <c r="F28" s="97"/>
    </row>
    <row r="29" customFormat="1" ht="21.75" customHeight="1" spans="1:6">
      <c r="A29" s="105" t="s">
        <v>78</v>
      </c>
      <c r="B29" s="177">
        <v>35501</v>
      </c>
      <c r="C29" s="177">
        <f>284+33000+4199</f>
        <v>37483</v>
      </c>
      <c r="D29" s="95">
        <f t="shared" si="2"/>
        <v>5.58294132559647</v>
      </c>
      <c r="E29" s="99"/>
      <c r="F29" s="97"/>
    </row>
    <row r="30" customFormat="1" ht="21.75" customHeight="1" spans="1:6">
      <c r="A30" s="105" t="s">
        <v>79</v>
      </c>
      <c r="B30" s="177"/>
      <c r="C30" s="177"/>
      <c r="D30" s="95"/>
      <c r="E30" s="99"/>
      <c r="F30" s="97"/>
    </row>
    <row r="31" customFormat="1" ht="21.75" customHeight="1" spans="1:6">
      <c r="A31" s="105" t="s">
        <v>80</v>
      </c>
      <c r="B31" s="177">
        <v>58</v>
      </c>
      <c r="C31" s="177">
        <v>134</v>
      </c>
      <c r="D31" s="95">
        <f t="shared" ref="D31:D34" si="3">(C31/B31-1)*100</f>
        <v>131.034482758621</v>
      </c>
      <c r="E31" s="99"/>
      <c r="F31" s="97"/>
    </row>
    <row r="32" customFormat="1" ht="21.75" customHeight="1" spans="1:6">
      <c r="A32" s="105" t="s">
        <v>81</v>
      </c>
      <c r="B32" s="177">
        <v>5</v>
      </c>
      <c r="C32" s="177"/>
      <c r="D32" s="95">
        <f t="shared" si="3"/>
        <v>-100</v>
      </c>
      <c r="E32" s="99"/>
      <c r="F32" s="97"/>
    </row>
    <row r="33" s="97" customFormat="1" ht="21.75" customHeight="1" spans="1:5">
      <c r="A33" s="230" t="s">
        <v>82</v>
      </c>
      <c r="B33" s="231">
        <v>6000</v>
      </c>
      <c r="C33" s="231">
        <v>4000</v>
      </c>
      <c r="D33" s="95">
        <f t="shared" si="3"/>
        <v>-33.3333333333333</v>
      </c>
      <c r="E33" s="99"/>
    </row>
    <row r="34" customFormat="1" ht="21.75" customHeight="1" spans="1:6">
      <c r="A34" s="106" t="s">
        <v>83</v>
      </c>
      <c r="B34" s="232">
        <f>SUM(B27:B28)</f>
        <v>57378</v>
      </c>
      <c r="C34" s="232">
        <f>SUM(C27:C28)</f>
        <v>59012</v>
      </c>
      <c r="D34" s="233">
        <f t="shared" si="3"/>
        <v>2.84778137962285</v>
      </c>
      <c r="E34" s="99"/>
      <c r="F34" s="97"/>
    </row>
    <row r="35" customFormat="1" ht="21" customHeight="1"/>
    <row r="36" customFormat="1" ht="21" customHeight="1"/>
    <row r="37" customFormat="1" ht="21" customHeight="1"/>
  </sheetData>
  <mergeCells count="2">
    <mergeCell ref="A1:D1"/>
    <mergeCell ref="C2:D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B27" sqref="B27"/>
    </sheetView>
  </sheetViews>
  <sheetFormatPr defaultColWidth="9" defaultRowHeight="14.25" outlineLevelCol="5"/>
  <cols>
    <col min="1" max="1" width="33" customWidth="1"/>
    <col min="2" max="4" width="15" customWidth="1"/>
    <col min="5" max="5" width="12.2" customWidth="1"/>
  </cols>
  <sheetData>
    <row r="1" customFormat="1" ht="26.25" customHeight="1" spans="1:4">
      <c r="A1" s="85" t="s">
        <v>118</v>
      </c>
      <c r="B1" s="85"/>
      <c r="C1" s="85"/>
      <c r="D1" s="85"/>
    </row>
    <row r="2" customFormat="1" ht="26.25" customHeight="1" spans="1:4">
      <c r="A2" s="171" t="s">
        <v>119</v>
      </c>
      <c r="B2" s="86"/>
      <c r="C2" s="88" t="s">
        <v>48</v>
      </c>
      <c r="D2" s="88"/>
    </row>
    <row r="3" ht="52.5" customHeight="1" spans="1:5">
      <c r="A3" s="89" t="s">
        <v>49</v>
      </c>
      <c r="B3" s="216" t="s">
        <v>50</v>
      </c>
      <c r="C3" s="216" t="s">
        <v>51</v>
      </c>
      <c r="D3" s="91" t="s">
        <v>52</v>
      </c>
      <c r="E3" s="92"/>
    </row>
    <row r="4" ht="22.5" customHeight="1" spans="1:6">
      <c r="A4" s="149" t="s">
        <v>86</v>
      </c>
      <c r="B4" s="177">
        <v>12489</v>
      </c>
      <c r="C4" s="177">
        <v>16029</v>
      </c>
      <c r="D4" s="95">
        <f t="shared" ref="D4:D23" si="0">(C4/B4-1)*100</f>
        <v>28.3449435503243</v>
      </c>
      <c r="E4" s="217"/>
      <c r="F4" s="97"/>
    </row>
    <row r="5" ht="22.5" customHeight="1" spans="1:6">
      <c r="A5" s="149" t="s">
        <v>87</v>
      </c>
      <c r="B5" s="177"/>
      <c r="C5" s="177"/>
      <c r="D5" s="95"/>
      <c r="E5" s="217"/>
      <c r="F5" s="97"/>
    </row>
    <row r="6" ht="22.5" customHeight="1" spans="1:6">
      <c r="A6" s="149" t="s">
        <v>88</v>
      </c>
      <c r="B6" s="177">
        <v>51</v>
      </c>
      <c r="C6" s="177">
        <v>37</v>
      </c>
      <c r="D6" s="95">
        <f t="shared" si="0"/>
        <v>-27.4509803921569</v>
      </c>
      <c r="E6" s="217"/>
      <c r="F6" s="97"/>
    </row>
    <row r="7" ht="22.5" customHeight="1" spans="1:6">
      <c r="A7" s="149" t="s">
        <v>89</v>
      </c>
      <c r="B7" s="177">
        <v>10066</v>
      </c>
      <c r="C7" s="177">
        <v>8834</v>
      </c>
      <c r="D7" s="95">
        <f t="shared" si="0"/>
        <v>-12.2392211404729</v>
      </c>
      <c r="E7" s="217"/>
      <c r="F7" s="97"/>
    </row>
    <row r="8" ht="22.5" customHeight="1" spans="1:6">
      <c r="A8" s="149" t="s">
        <v>90</v>
      </c>
      <c r="B8" s="177">
        <v>4783</v>
      </c>
      <c r="C8" s="177">
        <v>6300</v>
      </c>
      <c r="D8" s="95">
        <f t="shared" si="0"/>
        <v>31.7164959230609</v>
      </c>
      <c r="E8" s="217"/>
      <c r="F8" s="97"/>
    </row>
    <row r="9" ht="22.5" customHeight="1" spans="1:6">
      <c r="A9" s="149" t="s">
        <v>91</v>
      </c>
      <c r="B9" s="177">
        <v>193</v>
      </c>
      <c r="C9" s="177">
        <v>159</v>
      </c>
      <c r="D9" s="95">
        <f t="shared" si="0"/>
        <v>-17.6165803108808</v>
      </c>
      <c r="E9" s="217"/>
      <c r="F9" s="97"/>
    </row>
    <row r="10" ht="22.5" customHeight="1" spans="1:6">
      <c r="A10" s="141" t="s">
        <v>92</v>
      </c>
      <c r="B10" s="177">
        <v>471</v>
      </c>
      <c r="C10" s="177">
        <v>2339</v>
      </c>
      <c r="D10" s="95">
        <f t="shared" si="0"/>
        <v>396.602972399151</v>
      </c>
      <c r="E10" s="217"/>
      <c r="F10" s="97"/>
    </row>
    <row r="11" ht="22.5" customHeight="1" spans="1:6">
      <c r="A11" s="149" t="s">
        <v>93</v>
      </c>
      <c r="B11" s="177">
        <v>5525</v>
      </c>
      <c r="C11" s="177">
        <v>6780</v>
      </c>
      <c r="D11" s="95">
        <f t="shared" si="0"/>
        <v>22.7149321266968</v>
      </c>
      <c r="E11" s="217"/>
      <c r="F11" s="97"/>
    </row>
    <row r="12" ht="22.5" customHeight="1" spans="1:6">
      <c r="A12" s="141" t="s">
        <v>94</v>
      </c>
      <c r="B12" s="177">
        <v>4223</v>
      </c>
      <c r="C12" s="177">
        <v>2621</v>
      </c>
      <c r="D12" s="95">
        <f t="shared" si="0"/>
        <v>-37.9351172152498</v>
      </c>
      <c r="E12" s="217"/>
      <c r="F12" s="97"/>
    </row>
    <row r="13" ht="22.5" customHeight="1" spans="1:6">
      <c r="A13" s="149" t="s">
        <v>95</v>
      </c>
      <c r="B13" s="177">
        <v>528</v>
      </c>
      <c r="C13" s="177">
        <v>167</v>
      </c>
      <c r="D13" s="95">
        <f t="shared" si="0"/>
        <v>-68.3712121212121</v>
      </c>
      <c r="E13" s="217"/>
      <c r="F13" s="97"/>
    </row>
    <row r="14" ht="22.5" customHeight="1" spans="1:6">
      <c r="A14" s="149" t="s">
        <v>96</v>
      </c>
      <c r="B14" s="177">
        <v>4208</v>
      </c>
      <c r="C14" s="218">
        <v>6020</v>
      </c>
      <c r="D14" s="95">
        <f t="shared" si="0"/>
        <v>43.0608365019011</v>
      </c>
      <c r="E14" s="217"/>
      <c r="F14" s="97"/>
    </row>
    <row r="15" ht="22.5" customHeight="1" spans="1:6">
      <c r="A15" s="149" t="s">
        <v>97</v>
      </c>
      <c r="B15" s="177">
        <v>2541</v>
      </c>
      <c r="C15" s="177">
        <v>2752</v>
      </c>
      <c r="D15" s="95">
        <f t="shared" si="0"/>
        <v>8.30381739472648</v>
      </c>
      <c r="E15" s="217"/>
      <c r="F15" s="97"/>
    </row>
    <row r="16" ht="22.5" customHeight="1" spans="1:6">
      <c r="A16" s="149" t="s">
        <v>98</v>
      </c>
      <c r="B16" s="177">
        <v>148</v>
      </c>
      <c r="C16" s="177">
        <v>114</v>
      </c>
      <c r="D16" s="95">
        <f t="shared" si="0"/>
        <v>-22.972972972973</v>
      </c>
      <c r="E16" s="217"/>
      <c r="F16" s="97"/>
    </row>
    <row r="17" ht="22.5" customHeight="1" spans="1:6">
      <c r="A17" s="141" t="s">
        <v>99</v>
      </c>
      <c r="B17" s="177">
        <v>153</v>
      </c>
      <c r="C17" s="177">
        <v>3166</v>
      </c>
      <c r="D17" s="95">
        <f t="shared" si="0"/>
        <v>1969.28104575163</v>
      </c>
      <c r="E17" s="217"/>
      <c r="F17" s="97"/>
    </row>
    <row r="18" ht="22.5" customHeight="1" spans="1:6">
      <c r="A18" s="149" t="s">
        <v>100</v>
      </c>
      <c r="B18" s="177">
        <v>0</v>
      </c>
      <c r="C18" s="177">
        <v>0</v>
      </c>
      <c r="D18" s="95" t="e">
        <f t="shared" si="0"/>
        <v>#DIV/0!</v>
      </c>
      <c r="E18" s="217"/>
      <c r="F18" s="97"/>
    </row>
    <row r="19" ht="22.5" customHeight="1" spans="1:6">
      <c r="A19" s="149" t="s">
        <v>101</v>
      </c>
      <c r="B19" s="177">
        <v>3</v>
      </c>
      <c r="C19" s="177">
        <v>0</v>
      </c>
      <c r="D19" s="95">
        <f t="shared" si="0"/>
        <v>-100</v>
      </c>
      <c r="E19" s="217"/>
      <c r="F19" s="97"/>
    </row>
    <row r="20" ht="22.5" customHeight="1" spans="1:6">
      <c r="A20" s="141" t="s">
        <v>102</v>
      </c>
      <c r="B20" s="177">
        <v>46</v>
      </c>
      <c r="C20" s="177">
        <v>110</v>
      </c>
      <c r="D20" s="95">
        <f t="shared" si="0"/>
        <v>139.130434782609</v>
      </c>
      <c r="E20" s="217"/>
      <c r="F20" s="97"/>
    </row>
    <row r="21" ht="22.5" customHeight="1" spans="1:6">
      <c r="A21" s="181" t="s">
        <v>103</v>
      </c>
      <c r="B21" s="186">
        <v>45</v>
      </c>
      <c r="C21" s="177">
        <v>96</v>
      </c>
      <c r="D21" s="95">
        <f t="shared" si="0"/>
        <v>113.333333333333</v>
      </c>
      <c r="E21" s="217"/>
      <c r="F21" s="97"/>
    </row>
    <row r="22" ht="22.5" customHeight="1" spans="1:6">
      <c r="A22" s="181" t="s">
        <v>104</v>
      </c>
      <c r="B22" s="219">
        <v>0</v>
      </c>
      <c r="C22" s="186"/>
      <c r="D22" s="95" t="e">
        <f t="shared" si="0"/>
        <v>#DIV/0!</v>
      </c>
      <c r="E22" s="217"/>
      <c r="F22" s="97"/>
    </row>
    <row r="23" ht="22.5" customHeight="1" spans="1:6">
      <c r="A23" s="220" t="s">
        <v>105</v>
      </c>
      <c r="B23" s="219">
        <v>723</v>
      </c>
      <c r="C23" s="186">
        <v>666</v>
      </c>
      <c r="D23" s="95">
        <f t="shared" si="0"/>
        <v>-7.8838174273859</v>
      </c>
      <c r="E23" s="217"/>
      <c r="F23" s="97"/>
    </row>
    <row r="24" ht="22.5" customHeight="1" spans="1:6">
      <c r="A24" s="220" t="s">
        <v>106</v>
      </c>
      <c r="B24" s="219">
        <v>500</v>
      </c>
      <c r="C24" s="186">
        <v>600</v>
      </c>
      <c r="D24" s="95"/>
      <c r="E24" s="217"/>
      <c r="F24" s="97"/>
    </row>
    <row r="25" ht="22.5" customHeight="1" spans="1:6">
      <c r="A25" s="220" t="s">
        <v>107</v>
      </c>
      <c r="B25" s="219">
        <v>8</v>
      </c>
      <c r="C25" s="186">
        <v>40</v>
      </c>
      <c r="D25" s="95">
        <f t="shared" ref="D25:D31" si="1">(C25/B25-1)*100</f>
        <v>400</v>
      </c>
      <c r="E25" s="217"/>
      <c r="F25" s="97"/>
    </row>
    <row r="26" ht="22.5" customHeight="1" spans="1:6">
      <c r="A26" s="220" t="s">
        <v>108</v>
      </c>
      <c r="B26" s="219">
        <v>1308</v>
      </c>
      <c r="C26" s="221">
        <v>1566</v>
      </c>
      <c r="D26" s="95">
        <f t="shared" si="1"/>
        <v>19.7247706422018</v>
      </c>
      <c r="E26" s="217"/>
      <c r="F26" s="97"/>
    </row>
    <row r="27" ht="22.5" customHeight="1" spans="1:6">
      <c r="A27" s="187" t="s">
        <v>109</v>
      </c>
      <c r="B27" s="222">
        <f>SUM(B4:B26)</f>
        <v>48012</v>
      </c>
      <c r="C27" s="222">
        <f>SUM(C4:C26)</f>
        <v>58396</v>
      </c>
      <c r="D27" s="189">
        <f t="shared" si="1"/>
        <v>21.6279263517454</v>
      </c>
      <c r="E27" s="217"/>
      <c r="F27" s="97"/>
    </row>
    <row r="28" ht="22.5" customHeight="1" spans="1:6">
      <c r="A28" s="178" t="s">
        <v>110</v>
      </c>
      <c r="B28" s="222">
        <f>SUM(B29:B32)</f>
        <v>9366</v>
      </c>
      <c r="C28" s="222">
        <f>SUM(C29:C32)</f>
        <v>616</v>
      </c>
      <c r="D28" s="189">
        <f t="shared" si="1"/>
        <v>-93.423019431988</v>
      </c>
      <c r="E28" s="217"/>
      <c r="F28" s="97"/>
    </row>
    <row r="29" ht="22.5" customHeight="1" spans="1:6">
      <c r="A29" s="98" t="s">
        <v>111</v>
      </c>
      <c r="B29" s="219">
        <v>616</v>
      </c>
      <c r="C29" s="186">
        <v>616</v>
      </c>
      <c r="D29" s="95">
        <f t="shared" si="1"/>
        <v>0</v>
      </c>
      <c r="E29" s="217"/>
      <c r="F29" s="97"/>
    </row>
    <row r="30" ht="22.5" customHeight="1" spans="1:6">
      <c r="A30" s="93" t="s">
        <v>112</v>
      </c>
      <c r="B30" s="219"/>
      <c r="C30" s="186"/>
      <c r="D30" s="95" t="e">
        <f t="shared" si="1"/>
        <v>#DIV/0!</v>
      </c>
      <c r="E30" s="217"/>
      <c r="F30" s="97"/>
    </row>
    <row r="31" s="97" customFormat="1" ht="22.5" customHeight="1" spans="1:5">
      <c r="A31" s="93" t="s">
        <v>113</v>
      </c>
      <c r="B31" s="219">
        <v>8750</v>
      </c>
      <c r="C31" s="186"/>
      <c r="D31" s="95">
        <f t="shared" si="1"/>
        <v>-100</v>
      </c>
      <c r="E31" s="217"/>
    </row>
    <row r="32" ht="22.5" customHeight="1" spans="1:6">
      <c r="A32" s="98" t="s">
        <v>114</v>
      </c>
      <c r="B32" s="219"/>
      <c r="C32" s="186"/>
      <c r="D32" s="95"/>
      <c r="E32" s="217"/>
      <c r="F32" s="97"/>
    </row>
    <row r="33" ht="21" customHeight="1" spans="1:6">
      <c r="A33" s="223" t="s">
        <v>115</v>
      </c>
      <c r="B33" s="224">
        <f>SUM(B27:B28)</f>
        <v>57378</v>
      </c>
      <c r="C33" s="224">
        <f>SUM(C27:C28)</f>
        <v>59012</v>
      </c>
      <c r="D33" s="108">
        <f>(C33/B33-1)*100</f>
        <v>2.84778137962285</v>
      </c>
      <c r="E33" s="217"/>
      <c r="F33" s="97"/>
    </row>
    <row r="34" ht="21" customHeight="1" spans="2:6">
      <c r="B34" s="225"/>
      <c r="C34" s="208"/>
      <c r="D34" s="97"/>
      <c r="E34" s="97"/>
      <c r="F34" s="97"/>
    </row>
    <row r="35" ht="21" customHeight="1" spans="3:6">
      <c r="C35" s="97"/>
      <c r="D35" s="97"/>
      <c r="E35" s="97"/>
      <c r="F35" s="97"/>
    </row>
  </sheetData>
  <mergeCells count="2">
    <mergeCell ref="A1:D1"/>
    <mergeCell ref="C2:D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B27" sqref="B27"/>
    </sheetView>
  </sheetViews>
  <sheetFormatPr defaultColWidth="9" defaultRowHeight="14.25"/>
  <cols>
    <col min="1" max="1" width="9" style="198"/>
    <col min="2" max="2" width="32.4" style="198" customWidth="1"/>
    <col min="3" max="3" width="14.5333333333333" style="198" customWidth="1"/>
    <col min="4" max="5" width="16.1" style="199" customWidth="1"/>
    <col min="6" max="6" width="9" style="198"/>
    <col min="7" max="7" width="9.7" style="198" customWidth="1"/>
    <col min="8" max="16384" width="9" style="198"/>
  </cols>
  <sheetData>
    <row r="1" ht="26.25" customHeight="1" spans="2:5">
      <c r="B1" s="200" t="s">
        <v>120</v>
      </c>
      <c r="C1" s="200"/>
      <c r="D1" s="200"/>
      <c r="E1" s="200"/>
    </row>
    <row r="2" ht="16.5" customHeight="1" spans="1:5">
      <c r="A2" s="198" t="s">
        <v>121</v>
      </c>
      <c r="B2" s="201"/>
      <c r="C2" s="201"/>
      <c r="D2" s="202"/>
      <c r="E2" s="202" t="s">
        <v>48</v>
      </c>
    </row>
    <row r="3" ht="36.75" customHeight="1" spans="1:5">
      <c r="A3" s="203" t="s">
        <v>122</v>
      </c>
      <c r="B3" s="41" t="s">
        <v>123</v>
      </c>
      <c r="C3" s="41" t="s">
        <v>50</v>
      </c>
      <c r="D3" s="204" t="s">
        <v>51</v>
      </c>
      <c r="E3" s="204" t="s">
        <v>124</v>
      </c>
    </row>
    <row r="4" ht="27.75" customHeight="1" spans="1:9">
      <c r="A4" s="205">
        <v>501</v>
      </c>
      <c r="B4" s="205" t="s">
        <v>125</v>
      </c>
      <c r="C4" s="206">
        <f>SUM(C5:C8)</f>
        <v>9144</v>
      </c>
      <c r="D4" s="206">
        <f>SUM(D5:D8)</f>
        <v>10687</v>
      </c>
      <c r="E4" s="207">
        <f t="shared" ref="E4:E22" si="0">(D4-C4)/C4</f>
        <v>0.168744531933508</v>
      </c>
      <c r="F4" s="1"/>
      <c r="G4" s="208"/>
      <c r="H4" s="209"/>
      <c r="I4" s="209"/>
    </row>
    <row r="5" ht="27.75" customHeight="1" spans="1:10">
      <c r="A5" s="205">
        <v>50101</v>
      </c>
      <c r="B5" s="205" t="s">
        <v>126</v>
      </c>
      <c r="C5" s="206">
        <v>6737</v>
      </c>
      <c r="D5" s="206">
        <v>7815</v>
      </c>
      <c r="E5" s="207">
        <f t="shared" si="0"/>
        <v>0.160011874721686</v>
      </c>
      <c r="F5" s="1"/>
      <c r="G5" s="208"/>
      <c r="H5" s="209"/>
      <c r="I5" s="209"/>
      <c r="J5" s="215"/>
    </row>
    <row r="6" ht="27.75" customHeight="1" spans="1:9">
      <c r="A6" s="205">
        <v>50102</v>
      </c>
      <c r="B6" s="205" t="s">
        <v>127</v>
      </c>
      <c r="C6" s="206">
        <v>1254</v>
      </c>
      <c r="D6" s="206">
        <v>1380</v>
      </c>
      <c r="E6" s="207">
        <f t="shared" si="0"/>
        <v>0.100478468899522</v>
      </c>
      <c r="F6" s="1"/>
      <c r="G6" s="208"/>
      <c r="H6" s="209"/>
      <c r="I6" s="209"/>
    </row>
    <row r="7" ht="27.75" customHeight="1" spans="1:9">
      <c r="A7" s="205">
        <v>50103</v>
      </c>
      <c r="B7" s="205" t="s">
        <v>128</v>
      </c>
      <c r="C7" s="206">
        <v>1153</v>
      </c>
      <c r="D7" s="206">
        <v>1492</v>
      </c>
      <c r="E7" s="207">
        <f t="shared" si="0"/>
        <v>0.294015611448395</v>
      </c>
      <c r="F7" s="1"/>
      <c r="G7" s="208"/>
      <c r="H7" s="209"/>
      <c r="I7" s="209"/>
    </row>
    <row r="8" ht="27.75" customHeight="1" spans="1:9">
      <c r="A8" s="205">
        <v>50104</v>
      </c>
      <c r="B8" s="205" t="s">
        <v>129</v>
      </c>
      <c r="C8" s="206"/>
      <c r="D8" s="206"/>
      <c r="E8" s="207"/>
      <c r="F8" s="1"/>
      <c r="G8" s="208"/>
      <c r="H8" s="209"/>
      <c r="I8" s="209"/>
    </row>
    <row r="9" ht="27.75" customHeight="1" spans="1:9">
      <c r="A9" s="205">
        <v>502</v>
      </c>
      <c r="B9" s="205" t="s">
        <v>130</v>
      </c>
      <c r="C9" s="206">
        <f>SUM(C10:C17)</f>
        <v>15137</v>
      </c>
      <c r="D9" s="206">
        <f>SUM(D10:D17)</f>
        <v>8460</v>
      </c>
      <c r="E9" s="207">
        <f t="shared" si="0"/>
        <v>-0.441104578185902</v>
      </c>
      <c r="F9" s="1"/>
      <c r="G9" s="209"/>
      <c r="H9" s="209"/>
      <c r="I9" s="209"/>
    </row>
    <row r="10" ht="27.75" customHeight="1" spans="1:9">
      <c r="A10" s="205">
        <v>50201</v>
      </c>
      <c r="B10" s="205" t="s">
        <v>131</v>
      </c>
      <c r="C10" s="206">
        <v>146</v>
      </c>
      <c r="D10" s="206">
        <v>159</v>
      </c>
      <c r="E10" s="207">
        <f t="shared" si="0"/>
        <v>0.089041095890411</v>
      </c>
      <c r="F10" s="1"/>
      <c r="G10" s="209"/>
      <c r="H10" s="209"/>
      <c r="I10" s="209"/>
    </row>
    <row r="11" ht="27.75" customHeight="1" spans="1:9">
      <c r="A11" s="205">
        <v>50203</v>
      </c>
      <c r="B11" s="205" t="s">
        <v>132</v>
      </c>
      <c r="C11" s="206">
        <v>0</v>
      </c>
      <c r="D11" s="206">
        <v>0</v>
      </c>
      <c r="E11" s="207"/>
      <c r="F11" s="1"/>
      <c r="G11" s="209"/>
      <c r="H11" s="209"/>
      <c r="I11" s="209"/>
    </row>
    <row r="12" ht="27.75" customHeight="1" spans="1:9">
      <c r="A12" s="205">
        <v>50204</v>
      </c>
      <c r="B12" s="205" t="s">
        <v>133</v>
      </c>
      <c r="C12" s="206">
        <v>1</v>
      </c>
      <c r="D12" s="206"/>
      <c r="E12" s="207">
        <f t="shared" si="0"/>
        <v>-1</v>
      </c>
      <c r="F12" s="1"/>
      <c r="G12" s="209"/>
      <c r="H12" s="209"/>
      <c r="I12" s="209"/>
    </row>
    <row r="13" ht="27.75" customHeight="1" spans="1:9">
      <c r="A13" s="205">
        <v>50205</v>
      </c>
      <c r="B13" s="205" t="s">
        <v>134</v>
      </c>
      <c r="C13" s="206">
        <v>13916</v>
      </c>
      <c r="D13" s="206"/>
      <c r="E13" s="207">
        <f t="shared" si="0"/>
        <v>-1</v>
      </c>
      <c r="F13" s="1"/>
      <c r="G13" s="209"/>
      <c r="H13" s="209"/>
      <c r="I13" s="209"/>
    </row>
    <row r="14" ht="27.75" customHeight="1" spans="1:9">
      <c r="A14" s="205">
        <v>50206</v>
      </c>
      <c r="B14" s="205" t="s">
        <v>135</v>
      </c>
      <c r="C14" s="206">
        <v>83</v>
      </c>
      <c r="D14" s="206">
        <v>82</v>
      </c>
      <c r="E14" s="207">
        <f t="shared" si="0"/>
        <v>-0.0120481927710843</v>
      </c>
      <c r="F14" s="1"/>
      <c r="G14" s="209"/>
      <c r="H14" s="209"/>
      <c r="I14" s="209"/>
    </row>
    <row r="15" ht="27.75" customHeight="1" spans="1:9">
      <c r="A15" s="205">
        <v>50208</v>
      </c>
      <c r="B15" s="205" t="s">
        <v>136</v>
      </c>
      <c r="C15" s="206">
        <v>723</v>
      </c>
      <c r="D15" s="206">
        <v>684</v>
      </c>
      <c r="E15" s="207">
        <f t="shared" si="0"/>
        <v>-0.0539419087136929</v>
      </c>
      <c r="F15" s="1"/>
      <c r="G15" s="209"/>
      <c r="H15" s="209"/>
      <c r="I15" s="209"/>
    </row>
    <row r="16" ht="27.75" customHeight="1" spans="1:9">
      <c r="A16" s="205">
        <v>50209</v>
      </c>
      <c r="B16" s="205" t="s">
        <v>137</v>
      </c>
      <c r="C16" s="206">
        <v>235</v>
      </c>
      <c r="D16" s="206">
        <v>215</v>
      </c>
      <c r="E16" s="207">
        <f t="shared" si="0"/>
        <v>-0.0851063829787234</v>
      </c>
      <c r="F16" s="1"/>
      <c r="G16" s="209"/>
      <c r="H16" s="209"/>
      <c r="I16" s="209"/>
    </row>
    <row r="17" ht="27.75" customHeight="1" spans="1:9">
      <c r="A17" s="205">
        <v>50299</v>
      </c>
      <c r="B17" s="205" t="s">
        <v>138</v>
      </c>
      <c r="C17" s="206">
        <v>33</v>
      </c>
      <c r="D17" s="206">
        <v>7320</v>
      </c>
      <c r="E17" s="207">
        <f t="shared" si="0"/>
        <v>220.818181818182</v>
      </c>
      <c r="F17" s="1"/>
      <c r="G17" s="209"/>
      <c r="H17" s="209"/>
      <c r="I17" s="209"/>
    </row>
    <row r="18" ht="27.75" customHeight="1" spans="1:9">
      <c r="A18" s="205">
        <v>509</v>
      </c>
      <c r="B18" s="205" t="s">
        <v>139</v>
      </c>
      <c r="C18" s="206">
        <f>SUM(C19:C19)</f>
        <v>154</v>
      </c>
      <c r="D18" s="206">
        <f>SUM(D19:D19)</f>
        <v>1015</v>
      </c>
      <c r="E18" s="207">
        <f t="shared" si="0"/>
        <v>5.59090909090909</v>
      </c>
      <c r="F18" s="1"/>
      <c r="G18" s="209"/>
      <c r="H18" s="209"/>
      <c r="I18" s="209"/>
    </row>
    <row r="19" ht="27.75" customHeight="1" spans="1:9">
      <c r="A19" s="205">
        <v>50901</v>
      </c>
      <c r="B19" s="205" t="s">
        <v>140</v>
      </c>
      <c r="C19" s="206">
        <v>154</v>
      </c>
      <c r="D19" s="206">
        <v>1015</v>
      </c>
      <c r="E19" s="207">
        <f t="shared" si="0"/>
        <v>5.59090909090909</v>
      </c>
      <c r="F19" s="1"/>
      <c r="G19" s="209"/>
      <c r="H19" s="209"/>
      <c r="I19" s="209"/>
    </row>
    <row r="20" ht="27.75" customHeight="1" spans="1:9">
      <c r="A20" s="210"/>
      <c r="B20" s="205"/>
      <c r="C20" s="205"/>
      <c r="D20" s="206"/>
      <c r="E20" s="207"/>
      <c r="F20" s="1"/>
      <c r="G20" s="209"/>
      <c r="H20" s="209"/>
      <c r="I20" s="209"/>
    </row>
    <row r="21" ht="27.75" customHeight="1" spans="1:9">
      <c r="A21" s="210"/>
      <c r="B21" s="211" t="s">
        <v>109</v>
      </c>
      <c r="C21" s="212">
        <f>C4+C9+C18</f>
        <v>24435</v>
      </c>
      <c r="D21" s="213">
        <f>D4+D9+D18</f>
        <v>20162</v>
      </c>
      <c r="E21" s="214">
        <f>(D21-C21)/C21</f>
        <v>-0.17487210967874</v>
      </c>
      <c r="F21" s="209"/>
      <c r="G21" s="209"/>
      <c r="H21" s="209"/>
      <c r="I21" s="209"/>
    </row>
    <row r="22" spans="2:9">
      <c r="B22" s="215"/>
      <c r="C22" s="215"/>
      <c r="F22" s="209"/>
      <c r="G22" s="209"/>
      <c r="H22" s="209"/>
      <c r="I22" s="209"/>
    </row>
  </sheetData>
  <mergeCells count="1">
    <mergeCell ref="B1:E1"/>
  </mergeCells>
  <pageMargins left="0.707638888888889" right="0.707638888888889" top="0.747916666666667" bottom="0.747916666666667" header="0.313888888888889" footer="0.313888888888889"/>
  <pageSetup paperSize="9" scale="80" firstPageNumber="33" orientation="portrait" useFirstPageNumber="1"/>
  <headerFooter>
    <oddFooter>&amp;C33</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B1" sqref="B1:E1"/>
    </sheetView>
  </sheetViews>
  <sheetFormatPr defaultColWidth="9" defaultRowHeight="14.25"/>
  <cols>
    <col min="1" max="1" width="9" style="198"/>
    <col min="2" max="2" width="32.4" style="198" customWidth="1"/>
    <col min="3" max="3" width="14.5333333333333" style="198" customWidth="1"/>
    <col min="4" max="5" width="16.1" style="199" customWidth="1"/>
    <col min="6" max="6" width="9" style="198"/>
    <col min="7" max="7" width="9.7" style="198" customWidth="1"/>
    <col min="8" max="16384" width="9" style="198"/>
  </cols>
  <sheetData>
    <row r="1" s="198" customFormat="1" ht="26.25" customHeight="1" spans="2:5">
      <c r="B1" s="200" t="s">
        <v>141</v>
      </c>
      <c r="C1" s="200"/>
      <c r="D1" s="200"/>
      <c r="E1" s="200"/>
    </row>
    <row r="2" s="198" customFormat="1" ht="16.5" customHeight="1" spans="1:5">
      <c r="A2" s="198" t="s">
        <v>142</v>
      </c>
      <c r="B2" s="201"/>
      <c r="C2" s="201"/>
      <c r="D2" s="202"/>
      <c r="E2" s="202" t="s">
        <v>48</v>
      </c>
    </row>
    <row r="3" s="198" customFormat="1" ht="36.75" customHeight="1" spans="1:5">
      <c r="A3" s="203" t="s">
        <v>122</v>
      </c>
      <c r="B3" s="41" t="s">
        <v>123</v>
      </c>
      <c r="C3" s="41" t="s">
        <v>50</v>
      </c>
      <c r="D3" s="204" t="s">
        <v>51</v>
      </c>
      <c r="E3" s="204" t="s">
        <v>124</v>
      </c>
    </row>
    <row r="4" s="198" customFormat="1" ht="27.75" customHeight="1" spans="1:9">
      <c r="A4" s="205">
        <v>501</v>
      </c>
      <c r="B4" s="205" t="s">
        <v>125</v>
      </c>
      <c r="C4" s="206">
        <f>SUM(C5:C8)</f>
        <v>9144</v>
      </c>
      <c r="D4" s="206">
        <f>SUM(D5:D8)</f>
        <v>10687</v>
      </c>
      <c r="E4" s="207">
        <f t="shared" ref="E4:E7" si="0">(D4-C4)/C4</f>
        <v>0.168744531933508</v>
      </c>
      <c r="F4" s="1"/>
      <c r="G4" s="208"/>
      <c r="H4" s="209"/>
      <c r="I4" s="209"/>
    </row>
    <row r="5" s="198" customFormat="1" ht="27.75" customHeight="1" spans="1:10">
      <c r="A5" s="205">
        <v>50101</v>
      </c>
      <c r="B5" s="205" t="s">
        <v>126</v>
      </c>
      <c r="C5" s="206">
        <v>6737</v>
      </c>
      <c r="D5" s="206">
        <v>7815</v>
      </c>
      <c r="E5" s="207">
        <f t="shared" si="0"/>
        <v>0.160011874721686</v>
      </c>
      <c r="F5" s="1"/>
      <c r="G5" s="208"/>
      <c r="H5" s="209"/>
      <c r="I5" s="209"/>
      <c r="J5" s="215"/>
    </row>
    <row r="6" s="198" customFormat="1" ht="27.75" customHeight="1" spans="1:9">
      <c r="A6" s="205">
        <v>50102</v>
      </c>
      <c r="B6" s="205" t="s">
        <v>127</v>
      </c>
      <c r="C6" s="206">
        <v>1254</v>
      </c>
      <c r="D6" s="206">
        <v>1380</v>
      </c>
      <c r="E6" s="207">
        <f t="shared" si="0"/>
        <v>0.100478468899522</v>
      </c>
      <c r="F6" s="1"/>
      <c r="G6" s="208"/>
      <c r="H6" s="209"/>
      <c r="I6" s="209"/>
    </row>
    <row r="7" s="198" customFormat="1" ht="27.75" customHeight="1" spans="1:9">
      <c r="A7" s="205">
        <v>50103</v>
      </c>
      <c r="B7" s="205" t="s">
        <v>128</v>
      </c>
      <c r="C7" s="206">
        <v>1153</v>
      </c>
      <c r="D7" s="206">
        <v>1492</v>
      </c>
      <c r="E7" s="207">
        <f t="shared" si="0"/>
        <v>0.294015611448395</v>
      </c>
      <c r="F7" s="1"/>
      <c r="G7" s="208"/>
      <c r="H7" s="209"/>
      <c r="I7" s="209"/>
    </row>
    <row r="8" s="198" customFormat="1" ht="27.75" customHeight="1" spans="1:9">
      <c r="A8" s="205">
        <v>50104</v>
      </c>
      <c r="B8" s="205" t="s">
        <v>129</v>
      </c>
      <c r="C8" s="206"/>
      <c r="D8" s="206"/>
      <c r="E8" s="207"/>
      <c r="F8" s="1"/>
      <c r="G8" s="208"/>
      <c r="H8" s="209"/>
      <c r="I8" s="209"/>
    </row>
    <row r="9" s="198" customFormat="1" ht="27.75" customHeight="1" spans="1:9">
      <c r="A9" s="205">
        <v>502</v>
      </c>
      <c r="B9" s="205" t="s">
        <v>130</v>
      </c>
      <c r="C9" s="206">
        <f>SUM(C10:C17)</f>
        <v>15137</v>
      </c>
      <c r="D9" s="206">
        <f>SUM(D10:D17)</f>
        <v>8460</v>
      </c>
      <c r="E9" s="207">
        <f t="shared" ref="E9:E19" si="1">(D9-C9)/C9</f>
        <v>-0.441104578185902</v>
      </c>
      <c r="F9" s="1"/>
      <c r="G9" s="209"/>
      <c r="H9" s="209"/>
      <c r="I9" s="209"/>
    </row>
    <row r="10" s="198" customFormat="1" ht="27.75" customHeight="1" spans="1:9">
      <c r="A10" s="205">
        <v>50201</v>
      </c>
      <c r="B10" s="205" t="s">
        <v>131</v>
      </c>
      <c r="C10" s="206">
        <v>146</v>
      </c>
      <c r="D10" s="206">
        <v>159</v>
      </c>
      <c r="E10" s="207">
        <f t="shared" si="1"/>
        <v>0.089041095890411</v>
      </c>
      <c r="F10" s="1"/>
      <c r="G10" s="209"/>
      <c r="H10" s="209"/>
      <c r="I10" s="209"/>
    </row>
    <row r="11" s="198" customFormat="1" ht="27.75" customHeight="1" spans="1:9">
      <c r="A11" s="205">
        <v>50203</v>
      </c>
      <c r="B11" s="205" t="s">
        <v>132</v>
      </c>
      <c r="C11" s="206">
        <v>0</v>
      </c>
      <c r="D11" s="206">
        <v>0</v>
      </c>
      <c r="E11" s="207"/>
      <c r="F11" s="1"/>
      <c r="G11" s="209"/>
      <c r="H11" s="209"/>
      <c r="I11" s="209"/>
    </row>
    <row r="12" s="198" customFormat="1" ht="27.75" customHeight="1" spans="1:9">
      <c r="A12" s="205">
        <v>50204</v>
      </c>
      <c r="B12" s="205" t="s">
        <v>133</v>
      </c>
      <c r="C12" s="206">
        <v>1</v>
      </c>
      <c r="D12" s="206"/>
      <c r="E12" s="207">
        <f t="shared" si="1"/>
        <v>-1</v>
      </c>
      <c r="F12" s="1"/>
      <c r="G12" s="209"/>
      <c r="H12" s="209"/>
      <c r="I12" s="209"/>
    </row>
    <row r="13" s="198" customFormat="1" ht="27.75" customHeight="1" spans="1:9">
      <c r="A13" s="205">
        <v>50205</v>
      </c>
      <c r="B13" s="205" t="s">
        <v>134</v>
      </c>
      <c r="C13" s="206">
        <v>13916</v>
      </c>
      <c r="D13" s="206"/>
      <c r="E13" s="207">
        <f t="shared" si="1"/>
        <v>-1</v>
      </c>
      <c r="F13" s="1"/>
      <c r="G13" s="209"/>
      <c r="H13" s="209"/>
      <c r="I13" s="209"/>
    </row>
    <row r="14" s="198" customFormat="1" ht="27.75" customHeight="1" spans="1:9">
      <c r="A14" s="205">
        <v>50206</v>
      </c>
      <c r="B14" s="205" t="s">
        <v>135</v>
      </c>
      <c r="C14" s="206">
        <v>83</v>
      </c>
      <c r="D14" s="206">
        <v>82</v>
      </c>
      <c r="E14" s="207">
        <f t="shared" si="1"/>
        <v>-0.0120481927710843</v>
      </c>
      <c r="F14" s="1"/>
      <c r="G14" s="209"/>
      <c r="H14" s="209"/>
      <c r="I14" s="209"/>
    </row>
    <row r="15" s="198" customFormat="1" ht="27.75" customHeight="1" spans="1:9">
      <c r="A15" s="205">
        <v>50208</v>
      </c>
      <c r="B15" s="205" t="s">
        <v>136</v>
      </c>
      <c r="C15" s="206">
        <v>723</v>
      </c>
      <c r="D15" s="206">
        <v>684</v>
      </c>
      <c r="E15" s="207">
        <f t="shared" si="1"/>
        <v>-0.0539419087136929</v>
      </c>
      <c r="F15" s="1"/>
      <c r="G15" s="209"/>
      <c r="H15" s="209"/>
      <c r="I15" s="209"/>
    </row>
    <row r="16" s="198" customFormat="1" ht="27.75" customHeight="1" spans="1:9">
      <c r="A16" s="205">
        <v>50209</v>
      </c>
      <c r="B16" s="205" t="s">
        <v>137</v>
      </c>
      <c r="C16" s="206">
        <v>235</v>
      </c>
      <c r="D16" s="206">
        <v>215</v>
      </c>
      <c r="E16" s="207">
        <f t="shared" si="1"/>
        <v>-0.0851063829787234</v>
      </c>
      <c r="F16" s="1"/>
      <c r="G16" s="209"/>
      <c r="H16" s="209"/>
      <c r="I16" s="209"/>
    </row>
    <row r="17" s="198" customFormat="1" ht="27.75" customHeight="1" spans="1:9">
      <c r="A17" s="205">
        <v>50299</v>
      </c>
      <c r="B17" s="205" t="s">
        <v>138</v>
      </c>
      <c r="C17" s="206">
        <v>33</v>
      </c>
      <c r="D17" s="206">
        <v>7320</v>
      </c>
      <c r="E17" s="207">
        <f t="shared" si="1"/>
        <v>220.818181818182</v>
      </c>
      <c r="F17" s="1"/>
      <c r="G17" s="209"/>
      <c r="H17" s="209"/>
      <c r="I17" s="209"/>
    </row>
    <row r="18" s="198" customFormat="1" ht="27.75" customHeight="1" spans="1:9">
      <c r="A18" s="205">
        <v>509</v>
      </c>
      <c r="B18" s="205" t="s">
        <v>139</v>
      </c>
      <c r="C18" s="206">
        <f>SUM(C19:C19)</f>
        <v>154</v>
      </c>
      <c r="D18" s="206">
        <f>SUM(D19:D19)</f>
        <v>1015</v>
      </c>
      <c r="E18" s="207">
        <f t="shared" si="1"/>
        <v>5.59090909090909</v>
      </c>
      <c r="F18" s="1"/>
      <c r="G18" s="209"/>
      <c r="H18" s="209"/>
      <c r="I18" s="209"/>
    </row>
    <row r="19" s="198" customFormat="1" ht="27.75" customHeight="1" spans="1:9">
      <c r="A19" s="205">
        <v>50901</v>
      </c>
      <c r="B19" s="205" t="s">
        <v>140</v>
      </c>
      <c r="C19" s="206">
        <v>154</v>
      </c>
      <c r="D19" s="206">
        <v>1015</v>
      </c>
      <c r="E19" s="207">
        <f t="shared" si="1"/>
        <v>5.59090909090909</v>
      </c>
      <c r="F19" s="1"/>
      <c r="G19" s="209"/>
      <c r="H19" s="209"/>
      <c r="I19" s="209"/>
    </row>
    <row r="20" s="198" customFormat="1" ht="27.75" customHeight="1" spans="1:9">
      <c r="A20" s="210"/>
      <c r="B20" s="205"/>
      <c r="C20" s="205"/>
      <c r="D20" s="206"/>
      <c r="E20" s="207"/>
      <c r="F20" s="1"/>
      <c r="G20" s="209"/>
      <c r="H20" s="209"/>
      <c r="I20" s="209"/>
    </row>
    <row r="21" s="198" customFormat="1" ht="27.75" customHeight="1" spans="1:9">
      <c r="A21" s="210"/>
      <c r="B21" s="211" t="s">
        <v>109</v>
      </c>
      <c r="C21" s="212">
        <f>C4+C9+C18</f>
        <v>24435</v>
      </c>
      <c r="D21" s="213">
        <f>D4+D9+D18</f>
        <v>20162</v>
      </c>
      <c r="E21" s="214">
        <f>(D21-C21)/C21</f>
        <v>-0.17487210967874</v>
      </c>
      <c r="F21" s="209"/>
      <c r="G21" s="209"/>
      <c r="H21" s="209"/>
      <c r="I21" s="209"/>
    </row>
    <row r="22" s="198" customFormat="1" spans="2:9">
      <c r="B22" s="215"/>
      <c r="C22" s="215"/>
      <c r="D22" s="199"/>
      <c r="E22" s="199"/>
      <c r="F22" s="209"/>
      <c r="G22" s="209"/>
      <c r="H22" s="209"/>
      <c r="I22" s="209"/>
    </row>
  </sheetData>
  <mergeCells count="1">
    <mergeCell ref="B1:E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B27" sqref="B27"/>
    </sheetView>
  </sheetViews>
  <sheetFormatPr defaultColWidth="9" defaultRowHeight="14.25" outlineLevelCol="4"/>
  <cols>
    <col min="2" max="2" width="23.125" customWidth="1"/>
    <col min="3" max="5" width="19.5" customWidth="1"/>
  </cols>
  <sheetData>
    <row r="1" customHeight="1" spans="1:5">
      <c r="A1" s="132" t="s">
        <v>143</v>
      </c>
      <c r="B1" s="132"/>
      <c r="C1" s="132"/>
      <c r="D1" s="132"/>
      <c r="E1" s="132"/>
    </row>
    <row r="2" spans="1:5">
      <c r="A2" s="133" t="s">
        <v>144</v>
      </c>
      <c r="B2" s="133"/>
      <c r="C2" s="133"/>
      <c r="D2" s="133"/>
      <c r="E2" s="48" t="s">
        <v>48</v>
      </c>
    </row>
    <row r="3" ht="15.75" customHeight="1" spans="1:5">
      <c r="A3" s="136" t="s">
        <v>122</v>
      </c>
      <c r="B3" s="197" t="s">
        <v>145</v>
      </c>
      <c r="C3" s="197" t="s">
        <v>50</v>
      </c>
      <c r="D3" s="197" t="s">
        <v>51</v>
      </c>
      <c r="E3" s="136" t="s">
        <v>146</v>
      </c>
    </row>
    <row r="4" spans="1:5">
      <c r="A4" s="136"/>
      <c r="B4" s="197"/>
      <c r="C4" s="197"/>
      <c r="D4" s="197"/>
      <c r="E4" s="136"/>
    </row>
    <row r="5" spans="1:5">
      <c r="A5" s="137">
        <v>23001</v>
      </c>
      <c r="B5" s="137" t="s">
        <v>147</v>
      </c>
      <c r="C5" s="195"/>
      <c r="D5" s="195"/>
      <c r="E5" s="195"/>
    </row>
    <row r="6" spans="1:5">
      <c r="A6" s="137">
        <v>2300102</v>
      </c>
      <c r="B6" s="137" t="s">
        <v>148</v>
      </c>
      <c r="C6" s="195"/>
      <c r="D6" s="195"/>
      <c r="E6" s="195"/>
    </row>
    <row r="7" spans="1:5">
      <c r="A7" s="137">
        <v>2300104</v>
      </c>
      <c r="B7" s="137" t="s">
        <v>149</v>
      </c>
      <c r="C7" s="195"/>
      <c r="D7" s="195"/>
      <c r="E7" s="195"/>
    </row>
    <row r="8" spans="1:5">
      <c r="A8" s="137">
        <v>2300105</v>
      </c>
      <c r="B8" s="137" t="s">
        <v>150</v>
      </c>
      <c r="C8" s="195"/>
      <c r="D8" s="195"/>
      <c r="E8" s="195"/>
    </row>
    <row r="9" spans="1:5">
      <c r="A9" s="137" t="s">
        <v>151</v>
      </c>
      <c r="B9" s="137" t="s">
        <v>152</v>
      </c>
      <c r="C9" s="195"/>
      <c r="D9" s="195"/>
      <c r="E9" s="195"/>
    </row>
    <row r="10" spans="1:5">
      <c r="A10" s="137">
        <v>23002</v>
      </c>
      <c r="B10" s="137" t="s">
        <v>153</v>
      </c>
      <c r="C10" s="195"/>
      <c r="D10" s="195"/>
      <c r="E10" s="195"/>
    </row>
    <row r="11" spans="1:5">
      <c r="A11" s="137">
        <v>2300201</v>
      </c>
      <c r="B11" s="137" t="s">
        <v>154</v>
      </c>
      <c r="C11" s="195"/>
      <c r="D11" s="195"/>
      <c r="E11" s="195"/>
    </row>
    <row r="12" spans="1:5">
      <c r="A12" s="137">
        <v>2300202</v>
      </c>
      <c r="B12" s="137" t="s">
        <v>155</v>
      </c>
      <c r="C12" s="195"/>
      <c r="D12" s="195"/>
      <c r="E12" s="195"/>
    </row>
    <row r="13" ht="24" spans="1:5">
      <c r="A13" s="137">
        <v>2300207</v>
      </c>
      <c r="B13" s="137" t="s">
        <v>156</v>
      </c>
      <c r="C13" s="195"/>
      <c r="D13" s="195"/>
      <c r="E13" s="195"/>
    </row>
    <row r="14" spans="1:5">
      <c r="A14" s="137" t="s">
        <v>157</v>
      </c>
      <c r="B14" s="137" t="s">
        <v>158</v>
      </c>
      <c r="C14" s="195"/>
      <c r="D14" s="195"/>
      <c r="E14" s="195"/>
    </row>
    <row r="15" spans="1:5">
      <c r="A15" s="137">
        <v>23003</v>
      </c>
      <c r="B15" s="137" t="s">
        <v>159</v>
      </c>
      <c r="C15" s="195"/>
      <c r="D15" s="195"/>
      <c r="E15" s="195"/>
    </row>
    <row r="16" spans="1:5">
      <c r="A16" s="195" t="s">
        <v>157</v>
      </c>
      <c r="B16" s="195" t="s">
        <v>157</v>
      </c>
      <c r="C16" s="195"/>
      <c r="D16" s="195"/>
      <c r="E16" s="195"/>
    </row>
    <row r="17" ht="24" spans="1:5">
      <c r="A17" s="195"/>
      <c r="B17" s="194" t="s">
        <v>160</v>
      </c>
      <c r="C17" s="195"/>
      <c r="D17" s="195"/>
      <c r="E17" s="195"/>
    </row>
    <row r="18" spans="1:5">
      <c r="A18" s="139" t="s">
        <v>161</v>
      </c>
      <c r="B18" s="139"/>
      <c r="C18" s="139"/>
      <c r="D18" s="139"/>
      <c r="E18" s="139"/>
    </row>
  </sheetData>
  <mergeCells count="7">
    <mergeCell ref="A1:E1"/>
    <mergeCell ref="A18:E18"/>
    <mergeCell ref="A3:A4"/>
    <mergeCell ref="B3:B4"/>
    <mergeCell ref="C3:C4"/>
    <mergeCell ref="D3:D4"/>
    <mergeCell ref="E3:E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23" sqref="A23:F23"/>
    </sheetView>
  </sheetViews>
  <sheetFormatPr defaultColWidth="9" defaultRowHeight="14.25" outlineLevelCol="5"/>
  <cols>
    <col min="1" max="1" width="20.375" customWidth="1"/>
    <col min="2" max="6" width="12.875" customWidth="1"/>
  </cols>
  <sheetData>
    <row r="1" customHeight="1" spans="1:6">
      <c r="A1" s="192" t="s">
        <v>162</v>
      </c>
      <c r="B1" s="192"/>
      <c r="C1" s="192"/>
      <c r="D1" s="192"/>
      <c r="E1" s="192"/>
      <c r="F1" s="192"/>
    </row>
    <row r="2" ht="15.75" customHeight="1" spans="1:6">
      <c r="A2" s="192" t="s">
        <v>163</v>
      </c>
      <c r="B2" s="192"/>
      <c r="C2" s="192"/>
      <c r="D2" s="192"/>
      <c r="E2" s="193" t="s">
        <v>48</v>
      </c>
      <c r="F2" s="193"/>
    </row>
    <row r="3" spans="1:6">
      <c r="A3" s="136" t="s">
        <v>145</v>
      </c>
      <c r="B3" s="136" t="s">
        <v>164</v>
      </c>
      <c r="C3" s="136" t="s">
        <v>165</v>
      </c>
      <c r="D3" s="136" t="s">
        <v>165</v>
      </c>
      <c r="E3" s="136" t="s">
        <v>165</v>
      </c>
      <c r="F3" s="136" t="s">
        <v>157</v>
      </c>
    </row>
    <row r="4" spans="1:6">
      <c r="A4" s="194" t="s">
        <v>166</v>
      </c>
      <c r="B4" s="195"/>
      <c r="C4" s="195"/>
      <c r="D4" s="195"/>
      <c r="E4" s="195"/>
      <c r="F4" s="195"/>
    </row>
    <row r="5" spans="1:6">
      <c r="A5" s="137" t="s">
        <v>167</v>
      </c>
      <c r="B5" s="195"/>
      <c r="C5" s="195"/>
      <c r="D5" s="195"/>
      <c r="E5" s="195"/>
      <c r="F5" s="195"/>
    </row>
    <row r="6" spans="1:6">
      <c r="A6" s="137" t="s">
        <v>168</v>
      </c>
      <c r="B6" s="195"/>
      <c r="C6" s="195"/>
      <c r="D6" s="195"/>
      <c r="E6" s="195"/>
      <c r="F6" s="195"/>
    </row>
    <row r="7" spans="1:6">
      <c r="A7" s="137" t="s">
        <v>169</v>
      </c>
      <c r="B7" s="195"/>
      <c r="C7" s="195"/>
      <c r="D7" s="195"/>
      <c r="E7" s="195"/>
      <c r="F7" s="195"/>
    </row>
    <row r="8" spans="1:6">
      <c r="A8" s="137" t="s">
        <v>170</v>
      </c>
      <c r="B8" s="195"/>
      <c r="C8" s="195"/>
      <c r="D8" s="195"/>
      <c r="E8" s="195"/>
      <c r="F8" s="195"/>
    </row>
    <row r="9" spans="1:6">
      <c r="A9" s="194" t="s">
        <v>171</v>
      </c>
      <c r="B9" s="195"/>
      <c r="C9" s="195"/>
      <c r="D9" s="195"/>
      <c r="E9" s="195"/>
      <c r="F9" s="195"/>
    </row>
    <row r="10" spans="1:6">
      <c r="A10" s="137" t="s">
        <v>154</v>
      </c>
      <c r="B10" s="195"/>
      <c r="C10" s="195"/>
      <c r="D10" s="195"/>
      <c r="E10" s="195"/>
      <c r="F10" s="195"/>
    </row>
    <row r="11" spans="1:6">
      <c r="A11" s="137" t="s">
        <v>155</v>
      </c>
      <c r="B11" s="195"/>
      <c r="C11" s="195"/>
      <c r="D11" s="195"/>
      <c r="E11" s="195"/>
      <c r="F11" s="195"/>
    </row>
    <row r="12" ht="24" spans="1:6">
      <c r="A12" s="137" t="s">
        <v>156</v>
      </c>
      <c r="B12" s="195"/>
      <c r="C12" s="195"/>
      <c r="D12" s="195"/>
      <c r="E12" s="195"/>
      <c r="F12" s="195"/>
    </row>
    <row r="13" spans="1:6">
      <c r="A13" s="137" t="s">
        <v>172</v>
      </c>
      <c r="B13" s="195"/>
      <c r="C13" s="195"/>
      <c r="D13" s="195"/>
      <c r="E13" s="195"/>
      <c r="F13" s="195"/>
    </row>
    <row r="14" spans="1:6">
      <c r="A14" s="137" t="s">
        <v>173</v>
      </c>
      <c r="B14" s="195"/>
      <c r="C14" s="195"/>
      <c r="D14" s="195"/>
      <c r="E14" s="195"/>
      <c r="F14" s="195"/>
    </row>
    <row r="15" spans="1:6">
      <c r="A15" s="194" t="s">
        <v>174</v>
      </c>
      <c r="B15" s="195"/>
      <c r="C15" s="195"/>
      <c r="D15" s="195"/>
      <c r="E15" s="195"/>
      <c r="F15" s="195"/>
    </row>
    <row r="16" spans="1:6">
      <c r="A16" s="137" t="s">
        <v>175</v>
      </c>
      <c r="B16" s="195"/>
      <c r="C16" s="195"/>
      <c r="D16" s="195"/>
      <c r="E16" s="195"/>
      <c r="F16" s="195"/>
    </row>
    <row r="17" spans="1:6">
      <c r="A17" s="137" t="s">
        <v>175</v>
      </c>
      <c r="B17" s="195"/>
      <c r="C17" s="195"/>
      <c r="D17" s="195"/>
      <c r="E17" s="195"/>
      <c r="F17" s="195"/>
    </row>
    <row r="18" spans="1:6">
      <c r="A18" s="137" t="s">
        <v>175</v>
      </c>
      <c r="B18" s="195"/>
      <c r="C18" s="195"/>
      <c r="D18" s="195"/>
      <c r="E18" s="195"/>
      <c r="F18" s="195"/>
    </row>
    <row r="19" spans="1:6">
      <c r="A19" s="137" t="s">
        <v>175</v>
      </c>
      <c r="B19" s="195"/>
      <c r="C19" s="195"/>
      <c r="D19" s="195"/>
      <c r="E19" s="195"/>
      <c r="F19" s="195"/>
    </row>
    <row r="20" spans="1:6">
      <c r="A20" s="137" t="s">
        <v>157</v>
      </c>
      <c r="B20" s="195"/>
      <c r="C20" s="195"/>
      <c r="D20" s="195"/>
      <c r="E20" s="195"/>
      <c r="F20" s="195"/>
    </row>
    <row r="21" spans="1:6">
      <c r="A21" s="195"/>
      <c r="B21" s="195"/>
      <c r="C21" s="195"/>
      <c r="D21" s="195"/>
      <c r="E21" s="195"/>
      <c r="F21" s="195"/>
    </row>
    <row r="22" spans="1:6">
      <c r="A22" s="136" t="s">
        <v>176</v>
      </c>
      <c r="B22" s="195"/>
      <c r="C22" s="195"/>
      <c r="D22" s="195"/>
      <c r="E22" s="195"/>
      <c r="F22" s="195"/>
    </row>
    <row r="23" ht="24" customHeight="1" spans="1:6">
      <c r="A23" s="196" t="s">
        <v>161</v>
      </c>
      <c r="B23" s="196"/>
      <c r="C23" s="196"/>
      <c r="D23" s="196"/>
      <c r="E23" s="196"/>
      <c r="F23" s="196"/>
    </row>
  </sheetData>
  <mergeCells count="3">
    <mergeCell ref="A1:F1"/>
    <mergeCell ref="E2:F2"/>
    <mergeCell ref="A23:F2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A1" sqref="A1:D1"/>
    </sheetView>
  </sheetViews>
  <sheetFormatPr defaultColWidth="9" defaultRowHeight="14.25" outlineLevelCol="5"/>
  <cols>
    <col min="1" max="1" width="44.875" customWidth="1"/>
    <col min="2" max="4" width="15" customWidth="1"/>
  </cols>
  <sheetData>
    <row r="1" ht="26.25" customHeight="1" spans="1:4">
      <c r="A1" s="85" t="s">
        <v>177</v>
      </c>
      <c r="B1" s="85"/>
      <c r="C1" s="85"/>
      <c r="D1" s="85"/>
    </row>
    <row r="2" ht="19.5" customHeight="1" spans="1:4">
      <c r="A2" s="171" t="s">
        <v>178</v>
      </c>
      <c r="B2" s="86"/>
      <c r="C2" s="88" t="s">
        <v>48</v>
      </c>
      <c r="D2" s="88"/>
    </row>
    <row r="3" ht="52.5" customHeight="1" spans="1:5">
      <c r="A3" s="89" t="s">
        <v>49</v>
      </c>
      <c r="B3" s="172" t="s">
        <v>50</v>
      </c>
      <c r="C3" s="172" t="s">
        <v>51</v>
      </c>
      <c r="D3" s="91" t="s">
        <v>52</v>
      </c>
      <c r="E3" s="92"/>
    </row>
    <row r="4" ht="22.5" customHeight="1" spans="1:6">
      <c r="A4" s="185" t="s">
        <v>179</v>
      </c>
      <c r="B4" s="177"/>
      <c r="C4" s="177"/>
      <c r="D4" s="95">
        <f t="shared" ref="D4:D11" si="0">IF(B4&lt;&gt;0,(C4/B4-1)*100,0)</f>
        <v>0</v>
      </c>
      <c r="E4" s="99"/>
      <c r="F4" s="97"/>
    </row>
    <row r="5" ht="22.5" customHeight="1" spans="1:6">
      <c r="A5" s="185" t="s">
        <v>180</v>
      </c>
      <c r="B5" s="177">
        <v>2000</v>
      </c>
      <c r="C5" s="177">
        <v>2000</v>
      </c>
      <c r="D5" s="95">
        <f t="shared" si="0"/>
        <v>0</v>
      </c>
      <c r="E5" s="99"/>
      <c r="F5" s="186"/>
    </row>
    <row r="6" ht="22.5" customHeight="1" spans="1:6">
      <c r="A6" s="185" t="s">
        <v>181</v>
      </c>
      <c r="B6" s="177"/>
      <c r="C6" s="177"/>
      <c r="D6" s="95">
        <f t="shared" si="0"/>
        <v>0</v>
      </c>
      <c r="E6" s="99"/>
      <c r="F6" s="97"/>
    </row>
    <row r="7" ht="22.5" customHeight="1" spans="1:6">
      <c r="A7" s="185" t="s">
        <v>182</v>
      </c>
      <c r="B7" s="177">
        <v>100</v>
      </c>
      <c r="C7" s="177">
        <v>0</v>
      </c>
      <c r="D7" s="95">
        <f t="shared" si="0"/>
        <v>-100</v>
      </c>
      <c r="E7" s="99"/>
      <c r="F7" s="97"/>
    </row>
    <row r="8" ht="22.5" customHeight="1" spans="1:6">
      <c r="A8" s="185" t="s">
        <v>183</v>
      </c>
      <c r="B8" s="177">
        <v>200</v>
      </c>
      <c r="C8" s="177">
        <v>0</v>
      </c>
      <c r="D8" s="95">
        <f t="shared" si="0"/>
        <v>-100</v>
      </c>
      <c r="E8" s="99"/>
      <c r="F8" s="97"/>
    </row>
    <row r="9" ht="22.5" customHeight="1" spans="1:6">
      <c r="A9" s="185" t="s">
        <v>184</v>
      </c>
      <c r="B9" s="177"/>
      <c r="C9" s="177"/>
      <c r="D9" s="95">
        <f t="shared" si="0"/>
        <v>0</v>
      </c>
      <c r="E9" s="99"/>
      <c r="F9" s="97"/>
    </row>
    <row r="10" ht="22.5" customHeight="1" spans="1:6">
      <c r="A10" s="185" t="s">
        <v>185</v>
      </c>
      <c r="B10" s="177"/>
      <c r="C10" s="177"/>
      <c r="D10" s="95">
        <f t="shared" si="0"/>
        <v>0</v>
      </c>
      <c r="E10" s="99"/>
      <c r="F10" s="97"/>
    </row>
    <row r="11" ht="22.5" customHeight="1" spans="1:6">
      <c r="A11" s="185" t="s">
        <v>186</v>
      </c>
      <c r="B11" s="177">
        <v>3000</v>
      </c>
      <c r="C11" s="177">
        <v>4365</v>
      </c>
      <c r="D11" s="95">
        <f t="shared" si="0"/>
        <v>45.5</v>
      </c>
      <c r="E11" s="99"/>
      <c r="F11" s="97"/>
    </row>
    <row r="12" ht="22.5" customHeight="1" spans="1:6">
      <c r="A12" s="105"/>
      <c r="B12" s="177"/>
      <c r="C12" s="177"/>
      <c r="D12" s="95"/>
      <c r="E12" s="99"/>
      <c r="F12" s="97"/>
    </row>
    <row r="13" ht="22.5" customHeight="1" spans="1:6">
      <c r="A13" s="105"/>
      <c r="B13" s="177"/>
      <c r="C13" s="177"/>
      <c r="D13" s="95"/>
      <c r="E13" s="99"/>
      <c r="F13" s="97"/>
    </row>
    <row r="14" ht="22.5" customHeight="1" spans="1:6">
      <c r="A14" s="92"/>
      <c r="B14" s="177"/>
      <c r="C14" s="177"/>
      <c r="D14" s="95"/>
      <c r="E14" s="99"/>
      <c r="F14" s="97"/>
    </row>
    <row r="15" ht="22.5" customHeight="1" spans="1:6">
      <c r="A15" s="92"/>
      <c r="B15" s="177"/>
      <c r="C15" s="177"/>
      <c r="D15" s="95"/>
      <c r="E15" s="99"/>
      <c r="F15" s="97"/>
    </row>
    <row r="16" ht="22.5" customHeight="1" spans="1:6">
      <c r="A16" s="92"/>
      <c r="B16" s="177"/>
      <c r="C16" s="177"/>
      <c r="D16" s="95"/>
      <c r="E16" s="99"/>
      <c r="F16" s="97"/>
    </row>
    <row r="17" ht="22.5" customHeight="1" spans="1:6">
      <c r="A17" s="92"/>
      <c r="B17" s="177"/>
      <c r="C17" s="177"/>
      <c r="D17" s="95"/>
      <c r="E17" s="99"/>
      <c r="F17" s="97"/>
    </row>
    <row r="18" ht="22.5" customHeight="1" spans="1:6">
      <c r="A18" s="92"/>
      <c r="B18" s="177"/>
      <c r="C18" s="177"/>
      <c r="D18" s="95"/>
      <c r="E18" s="99"/>
      <c r="F18" s="97"/>
    </row>
    <row r="19" ht="22.5" customHeight="1" spans="1:6">
      <c r="A19" s="187" t="s">
        <v>187</v>
      </c>
      <c r="B19" s="188">
        <f>SUM(B4:B11)</f>
        <v>5300</v>
      </c>
      <c r="C19" s="188">
        <f>SUM(C4:C11)</f>
        <v>6365</v>
      </c>
      <c r="D19" s="189">
        <f>IF(B19&lt;&gt;0,(C19/B19-1)*100,0)</f>
        <v>20.0943396226415</v>
      </c>
      <c r="E19" s="99"/>
      <c r="F19" s="97"/>
    </row>
    <row r="20" ht="22.5" customHeight="1" spans="1:6">
      <c r="A20" s="178" t="s">
        <v>188</v>
      </c>
      <c r="B20" s="188">
        <f>SUM(B21:B24)</f>
        <v>3000</v>
      </c>
      <c r="C20" s="188">
        <f>SUM(C21:C24)</f>
        <v>7001</v>
      </c>
      <c r="D20" s="189">
        <f>IF(B20&lt;&gt;0,(C20/B20-1)*100,0)</f>
        <v>133.366666666667</v>
      </c>
      <c r="E20" s="97"/>
      <c r="F20" s="97"/>
    </row>
    <row r="21" ht="22.5" customHeight="1" spans="1:6">
      <c r="A21" s="105" t="s">
        <v>189</v>
      </c>
      <c r="B21" s="177"/>
      <c r="C21" s="177">
        <v>1</v>
      </c>
      <c r="D21" s="95">
        <f>IF(B21&lt;&gt;0,(C21/B21-1)*100,0)</f>
        <v>0</v>
      </c>
      <c r="E21" s="97"/>
      <c r="F21" s="97"/>
    </row>
    <row r="22" ht="22.5" customHeight="1" spans="1:6">
      <c r="A22" s="105" t="s">
        <v>190</v>
      </c>
      <c r="B22" s="177"/>
      <c r="C22" s="177"/>
      <c r="D22" s="95">
        <f>IF(B22&lt;&gt;0,(C22/B22-1)*100,0)</f>
        <v>0</v>
      </c>
      <c r="E22" s="97"/>
      <c r="F22" s="97"/>
    </row>
    <row r="23" ht="22.5" customHeight="1" spans="1:6">
      <c r="A23" s="105" t="s">
        <v>191</v>
      </c>
      <c r="B23" s="177"/>
      <c r="C23" s="177"/>
      <c r="D23" s="95"/>
      <c r="E23" s="97"/>
      <c r="F23" s="97"/>
    </row>
    <row r="24" ht="22.5" customHeight="1" spans="1:6">
      <c r="A24" s="105" t="s">
        <v>192</v>
      </c>
      <c r="B24" s="177">
        <v>3000</v>
      </c>
      <c r="C24" s="177">
        <v>7000</v>
      </c>
      <c r="D24" s="95">
        <f>IF(B24&lt;&gt;0,(C24/B24-1)*100,0)</f>
        <v>133.333333333333</v>
      </c>
      <c r="E24" s="97"/>
      <c r="F24" s="97"/>
    </row>
    <row r="25" ht="21" customHeight="1" spans="1:6">
      <c r="A25" s="106" t="s">
        <v>193</v>
      </c>
      <c r="B25" s="190">
        <f>SUM(B19:B20)</f>
        <v>8300</v>
      </c>
      <c r="C25" s="190">
        <f>SUM(C19:C20)</f>
        <v>13366</v>
      </c>
      <c r="D25" s="108">
        <f>IF(B25&lt;&gt;0,(C25/B25-1)*100,0)</f>
        <v>61.0361445783133</v>
      </c>
      <c r="E25" s="97"/>
      <c r="F25" s="97"/>
    </row>
    <row r="26" ht="30.75" customHeight="1" spans="1:4">
      <c r="A26" s="155"/>
      <c r="B26" s="99"/>
      <c r="C26" s="99"/>
      <c r="D26" s="158"/>
    </row>
    <row r="27" ht="36.75" customHeight="1" spans="1:4">
      <c r="A27" s="191"/>
      <c r="B27" s="191"/>
      <c r="C27" s="191"/>
      <c r="D27" s="191"/>
    </row>
  </sheetData>
  <mergeCells count="3">
    <mergeCell ref="A1:D1"/>
    <mergeCell ref="C2:D2"/>
    <mergeCell ref="A27:D27"/>
  </mergeCells>
  <pageMargins left="0.747916666666667" right="0.747916666666667" top="0.984027777777778" bottom="0.984027777777778" header="0.511805555555556" footer="0.511805555555556"/>
  <pageSetup paperSize="9" firstPageNumber="11" orientation="portrait" useFirstPageNumber="1"/>
  <headerFooter alignWithMargins="0">
    <oddFooter>&amp;C15</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Zeros="0" workbookViewId="0">
      <pane xSplit="1" ySplit="3" topLeftCell="B7" activePane="bottomRight" state="frozen"/>
      <selection/>
      <selection pane="topRight"/>
      <selection pane="bottomLeft"/>
      <selection pane="bottomRight" activeCell="K15" sqref="K15"/>
    </sheetView>
  </sheetViews>
  <sheetFormatPr defaultColWidth="9" defaultRowHeight="14.25" outlineLevelCol="5"/>
  <cols>
    <col min="1" max="1" width="35.7" customWidth="1"/>
    <col min="2" max="3" width="15" customWidth="1"/>
    <col min="4" max="4" width="15.1" customWidth="1"/>
    <col min="8" max="8" width="10.4" customWidth="1"/>
  </cols>
  <sheetData>
    <row r="1" ht="26.25" customHeight="1" spans="1:4">
      <c r="A1" s="85" t="s">
        <v>194</v>
      </c>
      <c r="B1" s="85"/>
      <c r="C1" s="85"/>
      <c r="D1" s="85"/>
    </row>
    <row r="2" ht="19.5" customHeight="1" spans="1:4">
      <c r="A2" s="171" t="s">
        <v>195</v>
      </c>
      <c r="B2" s="86"/>
      <c r="C2" s="88" t="s">
        <v>48</v>
      </c>
      <c r="D2" s="88"/>
    </row>
    <row r="3" ht="52.5" customHeight="1" spans="1:4">
      <c r="A3" s="89" t="s">
        <v>49</v>
      </c>
      <c r="B3" s="172" t="s">
        <v>50</v>
      </c>
      <c r="C3" s="172" t="s">
        <v>51</v>
      </c>
      <c r="D3" s="91" t="s">
        <v>52</v>
      </c>
    </row>
    <row r="4" ht="22.5" customHeight="1" spans="1:6">
      <c r="A4" s="93" t="s">
        <v>196</v>
      </c>
      <c r="B4" s="173"/>
      <c r="C4" s="173"/>
      <c r="D4" s="158"/>
      <c r="E4" s="97"/>
      <c r="F4" s="97"/>
    </row>
    <row r="5" ht="22.5" customHeight="1" spans="1:6">
      <c r="A5" s="93" t="s">
        <v>197</v>
      </c>
      <c r="B5" s="173"/>
      <c r="C5" s="173"/>
      <c r="D5" s="158"/>
      <c r="E5" s="97"/>
      <c r="F5" s="97"/>
    </row>
    <row r="6" ht="28.5" spans="1:6">
      <c r="A6" s="174" t="s">
        <v>198</v>
      </c>
      <c r="B6" s="173">
        <v>2000</v>
      </c>
      <c r="C6" s="173">
        <v>2000</v>
      </c>
      <c r="D6" s="158">
        <f>(C6/B6-1)*100</f>
        <v>0</v>
      </c>
      <c r="E6" s="97"/>
      <c r="F6" s="97"/>
    </row>
    <row r="7" ht="22.5" customHeight="1" spans="1:6">
      <c r="A7" s="93" t="s">
        <v>199</v>
      </c>
      <c r="B7" s="173"/>
      <c r="C7" s="173"/>
      <c r="D7" s="158"/>
      <c r="E7" s="97"/>
      <c r="F7" s="97"/>
    </row>
    <row r="8" ht="22.5" customHeight="1" spans="1:6">
      <c r="A8" s="93" t="s">
        <v>200</v>
      </c>
      <c r="B8" s="173">
        <v>100</v>
      </c>
      <c r="C8" s="173"/>
      <c r="D8" s="158">
        <f>(C8/B8-1)*100</f>
        <v>-100</v>
      </c>
      <c r="E8" s="97"/>
      <c r="F8" s="97"/>
    </row>
    <row r="9" ht="22.5" customHeight="1" spans="1:6">
      <c r="A9" s="93" t="s">
        <v>201</v>
      </c>
      <c r="B9" s="173">
        <v>200</v>
      </c>
      <c r="C9" s="173"/>
      <c r="D9" s="158">
        <f>(C9/B9-1)*100</f>
        <v>-100</v>
      </c>
      <c r="E9" s="97"/>
      <c r="F9" s="97"/>
    </row>
    <row r="10" ht="22.5" customHeight="1" spans="1:6">
      <c r="A10" s="93" t="s">
        <v>202</v>
      </c>
      <c r="B10" s="173"/>
      <c r="C10" s="173"/>
      <c r="D10" s="158"/>
      <c r="E10" s="97"/>
      <c r="F10" s="97"/>
    </row>
    <row r="11" ht="28.5" spans="1:6">
      <c r="A11" s="174" t="s">
        <v>203</v>
      </c>
      <c r="B11" s="173">
        <v>6000</v>
      </c>
      <c r="C11" s="173">
        <v>7000</v>
      </c>
      <c r="D11" s="158">
        <f>(C11/B11-1)*100</f>
        <v>16.6666666666667</v>
      </c>
      <c r="E11" s="97"/>
      <c r="F11" s="97"/>
    </row>
    <row r="12" ht="22.5" customHeight="1" spans="1:6">
      <c r="A12" s="93" t="s">
        <v>204</v>
      </c>
      <c r="B12" s="173"/>
      <c r="C12" s="173"/>
      <c r="D12" s="158"/>
      <c r="E12" s="97"/>
      <c r="F12" s="97"/>
    </row>
    <row r="13" ht="22.5" customHeight="1" spans="1:6">
      <c r="A13" s="93" t="s">
        <v>205</v>
      </c>
      <c r="B13" s="173"/>
      <c r="C13" s="173">
        <v>1</v>
      </c>
      <c r="D13" s="158"/>
      <c r="E13" s="97"/>
      <c r="F13" s="97"/>
    </row>
    <row r="14" s="170" customFormat="1" ht="22.5" customHeight="1" spans="1:4">
      <c r="A14" s="175" t="s">
        <v>206</v>
      </c>
      <c r="B14" s="176"/>
      <c r="C14" s="176"/>
      <c r="D14" s="158"/>
    </row>
    <row r="15" ht="22.5" customHeight="1" spans="1:6">
      <c r="A15" s="93" t="s">
        <v>207</v>
      </c>
      <c r="B15" s="177"/>
      <c r="C15" s="173">
        <v>4365</v>
      </c>
      <c r="D15" s="158"/>
      <c r="E15" s="97"/>
      <c r="F15" s="97"/>
    </row>
    <row r="16" ht="22.5" customHeight="1" spans="1:6">
      <c r="A16" s="178"/>
      <c r="B16" s="173"/>
      <c r="C16" s="173"/>
      <c r="D16" s="158"/>
      <c r="E16" s="97"/>
      <c r="F16" s="97"/>
    </row>
    <row r="17" ht="22.5" customHeight="1" spans="1:6">
      <c r="A17" s="178"/>
      <c r="B17" s="173"/>
      <c r="C17" s="173"/>
      <c r="D17" s="158"/>
      <c r="E17" s="97"/>
      <c r="F17" s="97"/>
    </row>
    <row r="18" ht="22.5" customHeight="1" spans="1:6">
      <c r="A18" s="178"/>
      <c r="B18" s="173"/>
      <c r="C18" s="173"/>
      <c r="D18" s="158"/>
      <c r="E18" s="97"/>
      <c r="F18" s="97"/>
    </row>
    <row r="19" s="92" customFormat="1" ht="22.5" customHeight="1" spans="1:6">
      <c r="A19" s="178" t="s">
        <v>208</v>
      </c>
      <c r="B19" s="179">
        <f>SUM(B4:B15)</f>
        <v>8300</v>
      </c>
      <c r="C19" s="179">
        <f>SUM(C4:C15)</f>
        <v>13366</v>
      </c>
      <c r="D19" s="180">
        <f>(C19/B19-1)*100</f>
        <v>61.0361445783133</v>
      </c>
      <c r="E19" s="99"/>
      <c r="F19" s="99"/>
    </row>
    <row r="20" ht="22.5" customHeight="1" spans="1:6">
      <c r="A20" s="178" t="s">
        <v>209</v>
      </c>
      <c r="B20" s="179"/>
      <c r="C20" s="179">
        <f>SUM(C21:C24)</f>
        <v>0</v>
      </c>
      <c r="D20" s="180"/>
      <c r="E20" s="97"/>
      <c r="F20" s="97"/>
    </row>
    <row r="21" ht="22.5" customHeight="1" spans="1:6">
      <c r="A21" s="98" t="s">
        <v>210</v>
      </c>
      <c r="B21" s="173"/>
      <c r="C21" s="173"/>
      <c r="D21" s="158"/>
      <c r="E21" s="97"/>
      <c r="F21" s="97"/>
    </row>
    <row r="22" ht="22.5" customHeight="1" spans="1:6">
      <c r="A22" s="98" t="s">
        <v>211</v>
      </c>
      <c r="B22" s="173"/>
      <c r="C22" s="173"/>
      <c r="D22" s="180"/>
      <c r="E22" s="97"/>
      <c r="F22" s="97"/>
    </row>
    <row r="23" ht="22.5" customHeight="1" spans="1:6">
      <c r="A23" s="181" t="s">
        <v>212</v>
      </c>
      <c r="B23" s="173"/>
      <c r="C23" s="173"/>
      <c r="D23" s="180"/>
      <c r="E23" s="97"/>
      <c r="F23" s="97"/>
    </row>
    <row r="24" ht="22.5" customHeight="1" spans="1:6">
      <c r="A24" s="98" t="s">
        <v>114</v>
      </c>
      <c r="B24" s="173"/>
      <c r="C24" s="173"/>
      <c r="D24" s="180"/>
      <c r="E24" s="97"/>
      <c r="F24" s="97"/>
    </row>
    <row r="25" ht="21" customHeight="1" spans="1:6">
      <c r="A25" s="182" t="s">
        <v>213</v>
      </c>
      <c r="B25" s="183">
        <f>SUM(B19:B20)</f>
        <v>8300</v>
      </c>
      <c r="C25" s="183">
        <f>SUM(C19:C20)</f>
        <v>13366</v>
      </c>
      <c r="D25" s="184">
        <f>(C25/B25-1)*100</f>
        <v>61.0361445783133</v>
      </c>
      <c r="E25" s="97"/>
      <c r="F25" s="97"/>
    </row>
  </sheetData>
  <mergeCells count="2">
    <mergeCell ref="A1:D1"/>
    <mergeCell ref="C2:D2"/>
  </mergeCells>
  <pageMargins left="0.747916666666667" right="0.747916666666667" top="0.984027777777778" bottom="0.984027777777778" header="0.511805555555556" footer="0.511805555555556"/>
  <pageSetup paperSize="9" firstPageNumber="12" orientation="portrait" useFirstPageNumber="1"/>
  <headerFooter alignWithMargins="0">
    <oddFooter>&amp;C16</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J16" sqref="J16"/>
    </sheetView>
  </sheetViews>
  <sheetFormatPr defaultColWidth="9" defaultRowHeight="14.25" outlineLevelCol="5"/>
  <cols>
    <col min="1" max="1" width="33" customWidth="1"/>
    <col min="2" max="4" width="15" customWidth="1"/>
  </cols>
  <sheetData>
    <row r="1" ht="26.25" customHeight="1" spans="1:4">
      <c r="A1" s="85" t="s">
        <v>214</v>
      </c>
      <c r="B1" s="85"/>
      <c r="C1" s="85"/>
      <c r="D1" s="85"/>
    </row>
    <row r="2" ht="19.5" customHeight="1" spans="1:4">
      <c r="A2" s="171" t="s">
        <v>215</v>
      </c>
      <c r="B2" s="86"/>
      <c r="C2" s="88" t="s">
        <v>48</v>
      </c>
      <c r="D2" s="88"/>
    </row>
    <row r="3" ht="52.5" customHeight="1" spans="1:5">
      <c r="A3" s="89" t="s">
        <v>49</v>
      </c>
      <c r="B3" s="172" t="s">
        <v>50</v>
      </c>
      <c r="C3" s="172" t="s">
        <v>51</v>
      </c>
      <c r="D3" s="91" t="s">
        <v>52</v>
      </c>
      <c r="E3" s="92"/>
    </row>
    <row r="4" ht="22.5" customHeight="1" spans="1:6">
      <c r="A4" s="185" t="s">
        <v>179</v>
      </c>
      <c r="B4" s="177"/>
      <c r="C4" s="177"/>
      <c r="D4" s="95">
        <f t="shared" ref="D4:D11" si="0">IF(B4&lt;&gt;0,(C4/B4-1)*100,0)</f>
        <v>0</v>
      </c>
      <c r="E4" s="99"/>
      <c r="F4" s="97"/>
    </row>
    <row r="5" ht="22.5" customHeight="1" spans="1:6">
      <c r="A5" s="185" t="s">
        <v>180</v>
      </c>
      <c r="B5" s="177">
        <v>2000</v>
      </c>
      <c r="C5" s="177">
        <v>2000</v>
      </c>
      <c r="D5" s="95">
        <f t="shared" si="0"/>
        <v>0</v>
      </c>
      <c r="E5" s="99"/>
      <c r="F5" s="186"/>
    </row>
    <row r="6" ht="22.5" customHeight="1" spans="1:6">
      <c r="A6" s="185" t="s">
        <v>181</v>
      </c>
      <c r="B6" s="177"/>
      <c r="C6" s="177"/>
      <c r="D6" s="95">
        <f t="shared" si="0"/>
        <v>0</v>
      </c>
      <c r="E6" s="99"/>
      <c r="F6" s="97"/>
    </row>
    <row r="7" ht="22.5" customHeight="1" spans="1:6">
      <c r="A7" s="185" t="s">
        <v>182</v>
      </c>
      <c r="B7" s="177">
        <v>100</v>
      </c>
      <c r="C7" s="177">
        <v>0</v>
      </c>
      <c r="D7" s="95">
        <f t="shared" si="0"/>
        <v>-100</v>
      </c>
      <c r="E7" s="99"/>
      <c r="F7" s="97"/>
    </row>
    <row r="8" ht="22.5" customHeight="1" spans="1:6">
      <c r="A8" s="185" t="s">
        <v>183</v>
      </c>
      <c r="B8" s="177">
        <v>200</v>
      </c>
      <c r="C8" s="177">
        <v>0</v>
      </c>
      <c r="D8" s="95">
        <f t="shared" si="0"/>
        <v>-100</v>
      </c>
      <c r="E8" s="99"/>
      <c r="F8" s="97"/>
    </row>
    <row r="9" ht="22.5" customHeight="1" spans="1:6">
      <c r="A9" s="185" t="s">
        <v>184</v>
      </c>
      <c r="B9" s="177"/>
      <c r="C9" s="177"/>
      <c r="D9" s="95">
        <f t="shared" si="0"/>
        <v>0</v>
      </c>
      <c r="E9" s="99"/>
      <c r="F9" s="97"/>
    </row>
    <row r="10" ht="22.5" customHeight="1" spans="1:6">
      <c r="A10" s="185" t="s">
        <v>185</v>
      </c>
      <c r="B10" s="177"/>
      <c r="C10" s="177"/>
      <c r="D10" s="95">
        <f t="shared" si="0"/>
        <v>0</v>
      </c>
      <c r="E10" s="99"/>
      <c r="F10" s="97"/>
    </row>
    <row r="11" ht="22.5" customHeight="1" spans="1:6">
      <c r="A11" s="185" t="s">
        <v>186</v>
      </c>
      <c r="B11" s="177">
        <v>3000</v>
      </c>
      <c r="C11" s="177">
        <v>4365</v>
      </c>
      <c r="D11" s="95">
        <f t="shared" si="0"/>
        <v>45.5</v>
      </c>
      <c r="E11" s="99"/>
      <c r="F11" s="97"/>
    </row>
    <row r="12" ht="22.5" customHeight="1" spans="1:6">
      <c r="A12" s="105"/>
      <c r="B12" s="177"/>
      <c r="C12" s="177"/>
      <c r="D12" s="95"/>
      <c r="E12" s="99"/>
      <c r="F12" s="97"/>
    </row>
    <row r="13" ht="22.5" customHeight="1" spans="1:6">
      <c r="A13" s="105"/>
      <c r="B13" s="177"/>
      <c r="C13" s="177"/>
      <c r="D13" s="95"/>
      <c r="E13" s="99"/>
      <c r="F13" s="97"/>
    </row>
    <row r="14" ht="22.5" customHeight="1" spans="1:6">
      <c r="A14" s="92"/>
      <c r="B14" s="177"/>
      <c r="C14" s="177"/>
      <c r="D14" s="95"/>
      <c r="E14" s="99"/>
      <c r="F14" s="97"/>
    </row>
    <row r="15" ht="22.5" customHeight="1" spans="1:6">
      <c r="A15" s="92"/>
      <c r="B15" s="177"/>
      <c r="C15" s="177"/>
      <c r="D15" s="95"/>
      <c r="E15" s="99"/>
      <c r="F15" s="97"/>
    </row>
    <row r="16" ht="22.5" customHeight="1" spans="1:6">
      <c r="A16" s="92"/>
      <c r="B16" s="177"/>
      <c r="C16" s="177"/>
      <c r="D16" s="95"/>
      <c r="E16" s="99"/>
      <c r="F16" s="97"/>
    </row>
    <row r="17" ht="22.5" customHeight="1" spans="1:6">
      <c r="A17" s="92"/>
      <c r="B17" s="177"/>
      <c r="C17" s="177"/>
      <c r="D17" s="95"/>
      <c r="E17" s="99"/>
      <c r="F17" s="97"/>
    </row>
    <row r="18" ht="22.5" customHeight="1" spans="1:6">
      <c r="A18" s="92"/>
      <c r="B18" s="177"/>
      <c r="C18" s="177"/>
      <c r="D18" s="95"/>
      <c r="E18" s="99"/>
      <c r="F18" s="97"/>
    </row>
    <row r="19" ht="22.5" customHeight="1" spans="1:6">
      <c r="A19" s="187" t="s">
        <v>187</v>
      </c>
      <c r="B19" s="188">
        <f>SUM(B4:B11)</f>
        <v>5300</v>
      </c>
      <c r="C19" s="188">
        <f>SUM(C4:C11)</f>
        <v>6365</v>
      </c>
      <c r="D19" s="189">
        <f t="shared" ref="D19:D22" si="1">IF(B19&lt;&gt;0,(C19/B19-1)*100,0)</f>
        <v>20.0943396226415</v>
      </c>
      <c r="E19" s="99"/>
      <c r="F19" s="97"/>
    </row>
    <row r="20" ht="22.5" customHeight="1" spans="1:6">
      <c r="A20" s="178" t="s">
        <v>188</v>
      </c>
      <c r="B20" s="188">
        <f>SUM(B21:B24)</f>
        <v>3000</v>
      </c>
      <c r="C20" s="188">
        <f>SUM(C21:C24)</f>
        <v>7001</v>
      </c>
      <c r="D20" s="189">
        <f t="shared" si="1"/>
        <v>133.366666666667</v>
      </c>
      <c r="E20" s="97"/>
      <c r="F20" s="97"/>
    </row>
    <row r="21" ht="22.5" customHeight="1" spans="1:6">
      <c r="A21" s="105" t="s">
        <v>189</v>
      </c>
      <c r="B21" s="177"/>
      <c r="C21" s="177">
        <v>1</v>
      </c>
      <c r="D21" s="95">
        <f t="shared" si="1"/>
        <v>0</v>
      </c>
      <c r="E21" s="97"/>
      <c r="F21" s="97"/>
    </row>
    <row r="22" ht="22.5" customHeight="1" spans="1:6">
      <c r="A22" s="105" t="s">
        <v>190</v>
      </c>
      <c r="B22" s="177"/>
      <c r="C22" s="177"/>
      <c r="D22" s="95">
        <f t="shared" si="1"/>
        <v>0</v>
      </c>
      <c r="E22" s="97"/>
      <c r="F22" s="97"/>
    </row>
    <row r="23" ht="22.5" customHeight="1" spans="1:6">
      <c r="A23" s="105" t="s">
        <v>191</v>
      </c>
      <c r="B23" s="177"/>
      <c r="C23" s="177"/>
      <c r="D23" s="95"/>
      <c r="E23" s="97"/>
      <c r="F23" s="97"/>
    </row>
    <row r="24" ht="22.5" customHeight="1" spans="1:6">
      <c r="A24" s="105" t="s">
        <v>192</v>
      </c>
      <c r="B24" s="177">
        <v>3000</v>
      </c>
      <c r="C24" s="177">
        <v>7000</v>
      </c>
      <c r="D24" s="95">
        <f>IF(B24&lt;&gt;0,(C24/B24-1)*100,0)</f>
        <v>133.333333333333</v>
      </c>
      <c r="E24" s="97"/>
      <c r="F24" s="97"/>
    </row>
    <row r="25" ht="21" customHeight="1" spans="1:6">
      <c r="A25" s="106" t="s">
        <v>193</v>
      </c>
      <c r="B25" s="190">
        <f>SUM(B19:B20)</f>
        <v>8300</v>
      </c>
      <c r="C25" s="190">
        <f>SUM(C19:C20)</f>
        <v>13366</v>
      </c>
      <c r="D25" s="108">
        <f>IF(B25&lt;&gt;0,(C25/B25-1)*100,0)</f>
        <v>61.0361445783133</v>
      </c>
      <c r="E25" s="97"/>
      <c r="F25" s="97"/>
    </row>
    <row r="26" ht="30.75" customHeight="1" spans="1:4">
      <c r="A26" s="155"/>
      <c r="B26" s="99"/>
      <c r="C26" s="99"/>
      <c r="D26" s="158"/>
    </row>
    <row r="27" ht="36.75" customHeight="1" spans="1:4">
      <c r="A27" s="191"/>
      <c r="B27" s="191"/>
      <c r="C27" s="191"/>
      <c r="D27" s="191"/>
    </row>
  </sheetData>
  <mergeCells count="3">
    <mergeCell ref="A1:D1"/>
    <mergeCell ref="C2:D2"/>
    <mergeCell ref="A27:D27"/>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D1"/>
    </sheetView>
  </sheetViews>
  <sheetFormatPr defaultColWidth="9" defaultRowHeight="14.25" outlineLevelCol="5"/>
  <cols>
    <col min="1" max="1" width="35.7" customWidth="1"/>
    <col min="2" max="3" width="15" customWidth="1"/>
    <col min="4" max="4" width="15.1" customWidth="1"/>
    <col min="8" max="8" width="10.4" customWidth="1"/>
  </cols>
  <sheetData>
    <row r="1" customFormat="1" ht="26.25" customHeight="1" spans="1:4">
      <c r="A1" s="85" t="s">
        <v>216</v>
      </c>
      <c r="B1" s="85"/>
      <c r="C1" s="85"/>
      <c r="D1" s="85"/>
    </row>
    <row r="2" customFormat="1" ht="19.5" customHeight="1" spans="1:4">
      <c r="A2" s="171" t="s">
        <v>217</v>
      </c>
      <c r="B2" s="86"/>
      <c r="C2" s="88" t="s">
        <v>48</v>
      </c>
      <c r="D2" s="88"/>
    </row>
    <row r="3" customFormat="1" ht="52.5" customHeight="1" spans="1:4">
      <c r="A3" s="89" t="s">
        <v>49</v>
      </c>
      <c r="B3" s="172" t="s">
        <v>50</v>
      </c>
      <c r="C3" s="172" t="s">
        <v>51</v>
      </c>
      <c r="D3" s="91" t="s">
        <v>52</v>
      </c>
    </row>
    <row r="4" customFormat="1" ht="22.5" customHeight="1" spans="1:6">
      <c r="A4" s="93" t="s">
        <v>196</v>
      </c>
      <c r="B4" s="173"/>
      <c r="C4" s="173"/>
      <c r="D4" s="158"/>
      <c r="E4" s="97"/>
      <c r="F4" s="97"/>
    </row>
    <row r="5" customFormat="1" ht="22.5" customHeight="1" spans="1:6">
      <c r="A5" s="93" t="s">
        <v>197</v>
      </c>
      <c r="B5" s="173"/>
      <c r="C5" s="173"/>
      <c r="D5" s="158"/>
      <c r="E5" s="97"/>
      <c r="F5" s="97"/>
    </row>
    <row r="6" customFormat="1" ht="28.5" spans="1:6">
      <c r="A6" s="174" t="s">
        <v>198</v>
      </c>
      <c r="B6" s="173">
        <v>2000</v>
      </c>
      <c r="C6" s="173">
        <v>2000</v>
      </c>
      <c r="D6" s="158">
        <f t="shared" ref="D6:D9" si="0">(C6/B6-1)*100</f>
        <v>0</v>
      </c>
      <c r="E6" s="97"/>
      <c r="F6" s="97"/>
    </row>
    <row r="7" customFormat="1" ht="22.5" customHeight="1" spans="1:6">
      <c r="A7" s="93" t="s">
        <v>199</v>
      </c>
      <c r="B7" s="173"/>
      <c r="C7" s="173"/>
      <c r="D7" s="158"/>
      <c r="E7" s="97"/>
      <c r="F7" s="97"/>
    </row>
    <row r="8" customFormat="1" ht="22.5" customHeight="1" spans="1:6">
      <c r="A8" s="93" t="s">
        <v>200</v>
      </c>
      <c r="B8" s="173">
        <v>100</v>
      </c>
      <c r="C8" s="173"/>
      <c r="D8" s="158">
        <f t="shared" si="0"/>
        <v>-100</v>
      </c>
      <c r="E8" s="97"/>
      <c r="F8" s="97"/>
    </row>
    <row r="9" customFormat="1" ht="22.5" customHeight="1" spans="1:6">
      <c r="A9" s="93" t="s">
        <v>201</v>
      </c>
      <c r="B9" s="173">
        <v>200</v>
      </c>
      <c r="C9" s="173"/>
      <c r="D9" s="158">
        <f t="shared" si="0"/>
        <v>-100</v>
      </c>
      <c r="E9" s="97"/>
      <c r="F9" s="97"/>
    </row>
    <row r="10" customFormat="1" ht="22.5" customHeight="1" spans="1:6">
      <c r="A10" s="93" t="s">
        <v>202</v>
      </c>
      <c r="B10" s="173"/>
      <c r="C10" s="173"/>
      <c r="D10" s="158"/>
      <c r="E10" s="97"/>
      <c r="F10" s="97"/>
    </row>
    <row r="11" customFormat="1" ht="28.5" spans="1:6">
      <c r="A11" s="174" t="s">
        <v>203</v>
      </c>
      <c r="B11" s="173">
        <v>6000</v>
      </c>
      <c r="C11" s="173">
        <v>7000</v>
      </c>
      <c r="D11" s="158">
        <f>(C11/B11-1)*100</f>
        <v>16.6666666666667</v>
      </c>
      <c r="E11" s="97"/>
      <c r="F11" s="97"/>
    </row>
    <row r="12" customFormat="1" ht="22.5" customHeight="1" spans="1:6">
      <c r="A12" s="93" t="s">
        <v>204</v>
      </c>
      <c r="B12" s="173"/>
      <c r="C12" s="173"/>
      <c r="D12" s="158"/>
      <c r="E12" s="97"/>
      <c r="F12" s="97"/>
    </row>
    <row r="13" customFormat="1" ht="22.5" customHeight="1" spans="1:6">
      <c r="A13" s="93" t="s">
        <v>205</v>
      </c>
      <c r="B13" s="173"/>
      <c r="C13" s="173">
        <v>1</v>
      </c>
      <c r="D13" s="158"/>
      <c r="E13" s="97"/>
      <c r="F13" s="97"/>
    </row>
    <row r="14" s="170" customFormat="1" ht="22.5" customHeight="1" spans="1:4">
      <c r="A14" s="175" t="s">
        <v>206</v>
      </c>
      <c r="B14" s="176"/>
      <c r="C14" s="176"/>
      <c r="D14" s="158"/>
    </row>
    <row r="15" customFormat="1" ht="22.5" customHeight="1" spans="1:6">
      <c r="A15" s="93" t="s">
        <v>207</v>
      </c>
      <c r="B15" s="177"/>
      <c r="C15" s="173">
        <v>4365</v>
      </c>
      <c r="D15" s="158"/>
      <c r="E15" s="97"/>
      <c r="F15" s="97"/>
    </row>
    <row r="16" customFormat="1" ht="22.5" customHeight="1" spans="1:6">
      <c r="A16" s="178"/>
      <c r="B16" s="173"/>
      <c r="C16" s="173"/>
      <c r="D16" s="158"/>
      <c r="E16" s="97"/>
      <c r="F16" s="97"/>
    </row>
    <row r="17" customFormat="1" ht="22.5" customHeight="1" spans="1:6">
      <c r="A17" s="178"/>
      <c r="B17" s="173"/>
      <c r="C17" s="173"/>
      <c r="D17" s="158"/>
      <c r="E17" s="97"/>
      <c r="F17" s="97"/>
    </row>
    <row r="18" customFormat="1" ht="22.5" customHeight="1" spans="1:6">
      <c r="A18" s="178"/>
      <c r="B18" s="173"/>
      <c r="C18" s="173"/>
      <c r="D18" s="158"/>
      <c r="E18" s="97"/>
      <c r="F18" s="97"/>
    </row>
    <row r="19" s="92" customFormat="1" ht="22.5" customHeight="1" spans="1:6">
      <c r="A19" s="178" t="s">
        <v>208</v>
      </c>
      <c r="B19" s="179">
        <f>SUM(B4:B15)</f>
        <v>8300</v>
      </c>
      <c r="C19" s="179">
        <f>SUM(C4:C15)</f>
        <v>13366</v>
      </c>
      <c r="D19" s="180">
        <f>(C19/B19-1)*100</f>
        <v>61.0361445783133</v>
      </c>
      <c r="E19" s="99"/>
      <c r="F19" s="99"/>
    </row>
    <row r="20" customFormat="1" ht="22.5" customHeight="1" spans="1:6">
      <c r="A20" s="178" t="s">
        <v>209</v>
      </c>
      <c r="B20" s="179"/>
      <c r="C20" s="179">
        <f>SUM(C21:C24)</f>
        <v>0</v>
      </c>
      <c r="D20" s="180"/>
      <c r="E20" s="97"/>
      <c r="F20" s="97"/>
    </row>
    <row r="21" customFormat="1" ht="22.5" customHeight="1" spans="1:6">
      <c r="A21" s="98" t="s">
        <v>210</v>
      </c>
      <c r="B21" s="173"/>
      <c r="C21" s="173"/>
      <c r="D21" s="158"/>
      <c r="E21" s="97"/>
      <c r="F21" s="97"/>
    </row>
    <row r="22" customFormat="1" ht="22.5" customHeight="1" spans="1:6">
      <c r="A22" s="98" t="s">
        <v>211</v>
      </c>
      <c r="B22" s="173"/>
      <c r="C22" s="173"/>
      <c r="D22" s="180"/>
      <c r="E22" s="97"/>
      <c r="F22" s="97"/>
    </row>
    <row r="23" customFormat="1" ht="22.5" customHeight="1" spans="1:6">
      <c r="A23" s="181" t="s">
        <v>212</v>
      </c>
      <c r="B23" s="173"/>
      <c r="C23" s="173"/>
      <c r="D23" s="180"/>
      <c r="E23" s="97"/>
      <c r="F23" s="97"/>
    </row>
    <row r="24" customFormat="1" ht="22.5" customHeight="1" spans="1:6">
      <c r="A24" s="98" t="s">
        <v>114</v>
      </c>
      <c r="B24" s="173"/>
      <c r="C24" s="173"/>
      <c r="D24" s="180"/>
      <c r="E24" s="97"/>
      <c r="F24" s="97"/>
    </row>
    <row r="25" customFormat="1" ht="21" customHeight="1" spans="1:6">
      <c r="A25" s="182" t="s">
        <v>213</v>
      </c>
      <c r="B25" s="183">
        <f>SUM(B19:B20)</f>
        <v>8300</v>
      </c>
      <c r="C25" s="183">
        <f>SUM(C19:C20)</f>
        <v>13366</v>
      </c>
      <c r="D25" s="184">
        <f>(C25/B25-1)*100</f>
        <v>61.0361445783133</v>
      </c>
      <c r="E25" s="97"/>
      <c r="F25" s="97"/>
    </row>
  </sheetData>
  <mergeCells count="2">
    <mergeCell ref="A1:D1"/>
    <mergeCell ref="C2:D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D21" sqref="D21"/>
    </sheetView>
  </sheetViews>
  <sheetFormatPr defaultColWidth="9" defaultRowHeight="14.25" outlineLevelCol="5"/>
  <cols>
    <col min="1" max="1" width="21.25" customWidth="1"/>
    <col min="6" max="6" width="19.75" customWidth="1"/>
  </cols>
  <sheetData>
    <row r="1" ht="47" customHeight="1" spans="1:6">
      <c r="A1" s="163" t="s">
        <v>218</v>
      </c>
      <c r="B1" s="163"/>
      <c r="C1" s="163"/>
      <c r="D1" s="163"/>
      <c r="E1" s="163"/>
      <c r="F1" s="163"/>
    </row>
    <row r="2" s="162" customFormat="1" spans="1:6">
      <c r="A2" s="164" t="s">
        <v>219</v>
      </c>
      <c r="B2" s="164"/>
      <c r="C2" s="164"/>
      <c r="D2" s="164"/>
      <c r="E2" s="164"/>
      <c r="F2" s="165" t="s">
        <v>48</v>
      </c>
    </row>
    <row r="3" s="162" customFormat="1" ht="28.5" spans="1:6">
      <c r="A3" s="166" t="s">
        <v>220</v>
      </c>
      <c r="B3" s="166" t="s">
        <v>164</v>
      </c>
      <c r="C3" s="166" t="s">
        <v>165</v>
      </c>
      <c r="D3" s="166" t="s">
        <v>165</v>
      </c>
      <c r="E3" s="166" t="s">
        <v>165</v>
      </c>
      <c r="F3" s="166" t="s">
        <v>157</v>
      </c>
    </row>
    <row r="4" s="162" customFormat="1" spans="1:6">
      <c r="A4" s="167" t="s">
        <v>221</v>
      </c>
      <c r="B4" s="168"/>
      <c r="C4" s="168"/>
      <c r="D4" s="168"/>
      <c r="E4" s="168"/>
      <c r="F4" s="168"/>
    </row>
    <row r="5" s="162" customFormat="1" spans="1:6">
      <c r="A5" s="169" t="s">
        <v>175</v>
      </c>
      <c r="B5" s="168"/>
      <c r="C5" s="168"/>
      <c r="D5" s="168"/>
      <c r="E5" s="168"/>
      <c r="F5" s="168"/>
    </row>
    <row r="6" s="162" customFormat="1" spans="1:6">
      <c r="A6" s="169" t="s">
        <v>175</v>
      </c>
      <c r="B6" s="168"/>
      <c r="C6" s="168"/>
      <c r="D6" s="168"/>
      <c r="E6" s="168"/>
      <c r="F6" s="168"/>
    </row>
    <row r="7" s="162" customFormat="1" spans="1:6">
      <c r="A7" s="169" t="s">
        <v>175</v>
      </c>
      <c r="B7" s="168"/>
      <c r="C7" s="168"/>
      <c r="D7" s="168"/>
      <c r="E7" s="168"/>
      <c r="F7" s="168"/>
    </row>
    <row r="8" s="162" customFormat="1" spans="1:6">
      <c r="A8" s="169" t="s">
        <v>175</v>
      </c>
      <c r="B8" s="168"/>
      <c r="C8" s="168"/>
      <c r="D8" s="168"/>
      <c r="E8" s="168"/>
      <c r="F8" s="168"/>
    </row>
    <row r="9" s="162" customFormat="1" spans="1:6">
      <c r="A9" s="169" t="s">
        <v>175</v>
      </c>
      <c r="B9" s="168"/>
      <c r="C9" s="168"/>
      <c r="D9" s="168"/>
      <c r="E9" s="168"/>
      <c r="F9" s="168"/>
    </row>
    <row r="10" s="162" customFormat="1" spans="1:6">
      <c r="A10" s="169" t="s">
        <v>175</v>
      </c>
      <c r="B10" s="168"/>
      <c r="C10" s="168"/>
      <c r="D10" s="168"/>
      <c r="E10" s="168"/>
      <c r="F10" s="168"/>
    </row>
    <row r="11" s="162" customFormat="1" spans="1:6">
      <c r="A11" s="169" t="s">
        <v>175</v>
      </c>
      <c r="B11" s="168"/>
      <c r="C11" s="168"/>
      <c r="D11" s="168"/>
      <c r="E11" s="168"/>
      <c r="F11" s="168"/>
    </row>
    <row r="12" s="162" customFormat="1" spans="1:6">
      <c r="A12" s="169" t="s">
        <v>175</v>
      </c>
      <c r="B12" s="168"/>
      <c r="C12" s="168"/>
      <c r="D12" s="168"/>
      <c r="E12" s="168"/>
      <c r="F12" s="168"/>
    </row>
    <row r="13" s="162" customFormat="1" spans="1:6">
      <c r="A13" s="169" t="s">
        <v>222</v>
      </c>
      <c r="B13" s="168"/>
      <c r="C13" s="168"/>
      <c r="D13" s="168"/>
      <c r="E13" s="168"/>
      <c r="F13" s="168"/>
    </row>
    <row r="14" ht="28" customHeight="1" spans="1:6">
      <c r="A14" s="139" t="s">
        <v>161</v>
      </c>
      <c r="B14" s="139"/>
      <c r="C14" s="139"/>
      <c r="D14" s="139"/>
      <c r="E14" s="139"/>
      <c r="F14" s="139"/>
    </row>
  </sheetData>
  <mergeCells count="2">
    <mergeCell ref="A1:F1"/>
    <mergeCell ref="A14:F1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zoomScale="85" zoomScaleNormal="85" workbookViewId="0">
      <selection activeCell="D13" sqref="D13"/>
    </sheetView>
  </sheetViews>
  <sheetFormatPr defaultColWidth="9" defaultRowHeight="14.25"/>
  <cols>
    <col min="1" max="1" width="16.7583333333333" customWidth="1"/>
    <col min="2" max="2" width="23.375" style="84" customWidth="1"/>
    <col min="3" max="3" width="13.5" style="140" customWidth="1"/>
    <col min="4" max="4" width="13.5" customWidth="1"/>
    <col min="7" max="7" width="14.4083333333333" customWidth="1"/>
    <col min="8" max="8" width="10.4" customWidth="1"/>
    <col min="9" max="9" width="9.7" customWidth="1"/>
  </cols>
  <sheetData>
    <row r="1" ht="26.25" customHeight="1" spans="1:9">
      <c r="A1" s="85" t="s">
        <v>223</v>
      </c>
      <c r="B1" s="85"/>
      <c r="C1" s="85"/>
      <c r="D1" s="85"/>
      <c r="E1" s="85"/>
      <c r="F1" s="85"/>
      <c r="G1" s="85"/>
      <c r="H1" s="85"/>
      <c r="I1" s="85"/>
    </row>
    <row r="2" ht="20.25" customHeight="1" spans="1:9">
      <c r="A2" s="141" t="s">
        <v>224</v>
      </c>
      <c r="B2" s="142"/>
      <c r="C2" s="143"/>
      <c r="D2" s="143"/>
      <c r="G2" s="148"/>
      <c r="H2" s="149" t="s">
        <v>48</v>
      </c>
      <c r="I2" s="149"/>
    </row>
    <row r="3" ht="52.5" customHeight="1" spans="1:9">
      <c r="A3" s="136" t="s">
        <v>122</v>
      </c>
      <c r="B3" s="136" t="s">
        <v>225</v>
      </c>
      <c r="C3" s="136" t="s">
        <v>50</v>
      </c>
      <c r="D3" s="136"/>
      <c r="E3" s="136"/>
      <c r="F3" s="136" t="s">
        <v>51</v>
      </c>
      <c r="G3" s="136"/>
      <c r="H3" s="136"/>
      <c r="I3" s="136" t="s">
        <v>146</v>
      </c>
    </row>
    <row r="4" ht="22.5" customHeight="1" spans="1:9">
      <c r="A4" s="138"/>
      <c r="B4" s="138"/>
      <c r="C4" s="136" t="s">
        <v>226</v>
      </c>
      <c r="D4" s="136" t="s">
        <v>227</v>
      </c>
      <c r="E4" s="150" t="s">
        <v>228</v>
      </c>
      <c r="F4" s="136" t="s">
        <v>226</v>
      </c>
      <c r="G4" s="136" t="s">
        <v>227</v>
      </c>
      <c r="H4" s="150" t="s">
        <v>228</v>
      </c>
      <c r="I4" s="138"/>
    </row>
    <row r="5" ht="22.5" customHeight="1" spans="1:9">
      <c r="A5" s="138"/>
      <c r="B5" s="138"/>
      <c r="C5" s="136"/>
      <c r="D5" s="151"/>
      <c r="E5" s="152"/>
      <c r="F5" s="136"/>
      <c r="G5" s="151"/>
      <c r="H5" s="152"/>
      <c r="I5" s="138"/>
    </row>
    <row r="6" ht="22.5" customHeight="1" spans="1:9">
      <c r="A6" s="137">
        <v>1030601</v>
      </c>
      <c r="B6" s="137" t="s">
        <v>229</v>
      </c>
      <c r="C6" s="146">
        <v>15</v>
      </c>
      <c r="D6" s="146">
        <v>15</v>
      </c>
      <c r="E6" s="146"/>
      <c r="F6" s="146">
        <v>0</v>
      </c>
      <c r="G6" s="146">
        <v>0</v>
      </c>
      <c r="H6" s="146"/>
      <c r="I6" s="160">
        <v>-1</v>
      </c>
    </row>
    <row r="7" ht="22.5" customHeight="1" spans="1:9">
      <c r="A7" s="137" t="s">
        <v>230</v>
      </c>
      <c r="B7" s="153" t="s">
        <v>230</v>
      </c>
      <c r="C7" s="146"/>
      <c r="D7" s="146"/>
      <c r="E7" s="146"/>
      <c r="F7" s="146"/>
      <c r="G7" s="146"/>
      <c r="H7" s="146"/>
      <c r="I7" s="138"/>
    </row>
    <row r="8" ht="22.5" customHeight="1" spans="1:9">
      <c r="A8" s="137">
        <v>1030602</v>
      </c>
      <c r="B8" s="137" t="s">
        <v>231</v>
      </c>
      <c r="C8" s="146"/>
      <c r="D8" s="146"/>
      <c r="E8" s="146"/>
      <c r="F8" s="146"/>
      <c r="G8" s="146"/>
      <c r="H8" s="146"/>
      <c r="I8" s="138"/>
    </row>
    <row r="9" ht="22.5" customHeight="1" spans="1:9">
      <c r="A9" s="137" t="s">
        <v>230</v>
      </c>
      <c r="B9" s="153" t="s">
        <v>230</v>
      </c>
      <c r="C9" s="146"/>
      <c r="D9" s="146"/>
      <c r="E9" s="154"/>
      <c r="F9" s="154"/>
      <c r="G9" s="154"/>
      <c r="H9" s="154"/>
      <c r="I9" s="138"/>
    </row>
    <row r="10" ht="22.5" customHeight="1" spans="1:9">
      <c r="A10" s="137">
        <v>1030603</v>
      </c>
      <c r="B10" s="137" t="s">
        <v>232</v>
      </c>
      <c r="C10" s="146"/>
      <c r="D10" s="146"/>
      <c r="E10" s="146"/>
      <c r="F10" s="146"/>
      <c r="G10" s="146"/>
      <c r="H10" s="146"/>
      <c r="I10" s="138"/>
    </row>
    <row r="11" ht="22.5" customHeight="1" spans="1:9">
      <c r="A11" s="137" t="s">
        <v>230</v>
      </c>
      <c r="B11" s="153" t="s">
        <v>230</v>
      </c>
      <c r="C11" s="146"/>
      <c r="D11" s="146"/>
      <c r="E11" s="146"/>
      <c r="F11" s="146"/>
      <c r="G11" s="146"/>
      <c r="H11" s="146"/>
      <c r="I11" s="138"/>
    </row>
    <row r="12" ht="22.5" customHeight="1" spans="1:9">
      <c r="A12" s="137">
        <v>1030604</v>
      </c>
      <c r="B12" s="137" t="s">
        <v>233</v>
      </c>
      <c r="C12" s="146"/>
      <c r="D12" s="146"/>
      <c r="E12" s="146"/>
      <c r="F12" s="146"/>
      <c r="G12" s="146"/>
      <c r="H12" s="146"/>
      <c r="I12" s="138"/>
    </row>
    <row r="13" ht="22.5" customHeight="1" spans="1:9">
      <c r="A13" s="137" t="s">
        <v>230</v>
      </c>
      <c r="B13" s="153" t="s">
        <v>230</v>
      </c>
      <c r="C13" s="146"/>
      <c r="D13" s="146"/>
      <c r="E13" s="146"/>
      <c r="F13" s="146"/>
      <c r="G13" s="146"/>
      <c r="H13" s="146"/>
      <c r="I13" s="138"/>
    </row>
    <row r="14" ht="22.5" customHeight="1" spans="1:9">
      <c r="A14" s="137">
        <v>1030699</v>
      </c>
      <c r="B14" s="137" t="s">
        <v>234</v>
      </c>
      <c r="C14" s="146"/>
      <c r="D14" s="146"/>
      <c r="E14" s="146"/>
      <c r="F14" s="146"/>
      <c r="G14" s="146"/>
      <c r="H14" s="146"/>
      <c r="I14" s="138"/>
    </row>
    <row r="15" ht="22.5" customHeight="1" spans="1:9">
      <c r="A15" s="137" t="s">
        <v>230</v>
      </c>
      <c r="B15" s="153" t="s">
        <v>230</v>
      </c>
      <c r="C15" s="146"/>
      <c r="D15" s="146"/>
      <c r="E15" s="146"/>
      <c r="F15" s="146"/>
      <c r="G15" s="146"/>
      <c r="H15" s="146"/>
      <c r="I15" s="138"/>
    </row>
    <row r="16" ht="22.5" customHeight="1" spans="1:9">
      <c r="A16" s="137"/>
      <c r="B16" s="138" t="s">
        <v>235</v>
      </c>
      <c r="C16" s="146">
        <v>15</v>
      </c>
      <c r="D16" s="146">
        <v>15</v>
      </c>
      <c r="E16" s="146"/>
      <c r="F16" s="146">
        <v>0</v>
      </c>
      <c r="G16" s="146">
        <v>0</v>
      </c>
      <c r="H16" s="138"/>
      <c r="I16" s="160">
        <v>-1</v>
      </c>
    </row>
    <row r="17" ht="22.5" customHeight="1" spans="1:9">
      <c r="A17" s="137"/>
      <c r="B17" s="138"/>
      <c r="C17" s="146"/>
      <c r="D17" s="146"/>
      <c r="E17" s="146"/>
      <c r="F17" s="146"/>
      <c r="G17" s="146"/>
      <c r="H17" s="138"/>
      <c r="I17" s="161"/>
    </row>
    <row r="18" ht="9.75" customHeight="1" spans="1:5">
      <c r="A18" s="155"/>
      <c r="B18" s="156"/>
      <c r="C18" s="157"/>
      <c r="D18" s="158"/>
      <c r="E18" s="92"/>
    </row>
    <row r="19" ht="44.25" customHeight="1" spans="1:4">
      <c r="A19" s="159"/>
      <c r="B19" s="159"/>
      <c r="C19" s="159"/>
      <c r="D19" s="159"/>
    </row>
  </sheetData>
  <mergeCells count="14">
    <mergeCell ref="A1:I1"/>
    <mergeCell ref="C2:D2"/>
    <mergeCell ref="C3:E3"/>
    <mergeCell ref="F3:H3"/>
    <mergeCell ref="A19:D19"/>
    <mergeCell ref="A4:A5"/>
    <mergeCell ref="B4:B5"/>
    <mergeCell ref="C4:C5"/>
    <mergeCell ref="D4:D5"/>
    <mergeCell ref="E4:E5"/>
    <mergeCell ref="F4:F5"/>
    <mergeCell ref="G4:G5"/>
    <mergeCell ref="H4:H5"/>
    <mergeCell ref="I4:I5"/>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N13" sqref="N13"/>
    </sheetView>
  </sheetViews>
  <sheetFormatPr defaultColWidth="9" defaultRowHeight="14.25"/>
  <cols>
    <col min="1" max="1" width="6.75" customWidth="1"/>
    <col min="2" max="2" width="13.6" style="84" customWidth="1"/>
    <col min="3" max="3" width="13.5" style="140" customWidth="1"/>
    <col min="4" max="4" width="13.5" customWidth="1"/>
    <col min="8" max="8" width="10.4" customWidth="1"/>
    <col min="9" max="9" width="9.7" customWidth="1"/>
  </cols>
  <sheetData>
    <row r="1" ht="26.25" customHeight="1" spans="1:11">
      <c r="A1" s="85" t="s">
        <v>236</v>
      </c>
      <c r="B1" s="85"/>
      <c r="C1" s="85"/>
      <c r="D1" s="85"/>
      <c r="E1" s="85"/>
      <c r="F1" s="85"/>
      <c r="G1" s="85"/>
      <c r="H1" s="85"/>
      <c r="I1" s="85"/>
      <c r="J1" s="85"/>
      <c r="K1" s="85"/>
    </row>
    <row r="2" ht="20.25" customHeight="1" spans="1:10">
      <c r="A2" s="141" t="s">
        <v>237</v>
      </c>
      <c r="B2" s="142"/>
      <c r="I2" s="143" t="s">
        <v>48</v>
      </c>
      <c r="J2" s="143"/>
    </row>
    <row r="3" ht="53.25" customHeight="1" spans="1:11">
      <c r="A3" s="136" t="s">
        <v>122</v>
      </c>
      <c r="B3" s="136" t="s">
        <v>238</v>
      </c>
      <c r="C3" s="136" t="s">
        <v>51</v>
      </c>
      <c r="D3" s="136"/>
      <c r="E3" s="136"/>
      <c r="F3" s="136"/>
      <c r="G3" s="136"/>
      <c r="H3" s="136"/>
      <c r="I3" s="136"/>
      <c r="J3" s="136"/>
      <c r="K3" s="136"/>
    </row>
    <row r="4" ht="22.5" customHeight="1" spans="1:11">
      <c r="A4" s="136"/>
      <c r="B4" s="136"/>
      <c r="C4" s="136" t="s">
        <v>164</v>
      </c>
      <c r="D4" s="136" t="s">
        <v>226</v>
      </c>
      <c r="E4" s="136"/>
      <c r="F4" s="136" t="s">
        <v>239</v>
      </c>
      <c r="G4" s="136"/>
      <c r="H4" s="136" t="s">
        <v>240</v>
      </c>
      <c r="I4" s="136"/>
      <c r="J4" s="136" t="s">
        <v>241</v>
      </c>
      <c r="K4" s="136"/>
    </row>
    <row r="5" ht="22.5" customHeight="1" spans="1:11">
      <c r="A5" s="136"/>
      <c r="B5" s="136"/>
      <c r="C5" s="136"/>
      <c r="D5" s="136" t="s">
        <v>227</v>
      </c>
      <c r="E5" s="136" t="s">
        <v>228</v>
      </c>
      <c r="F5" s="136" t="s">
        <v>227</v>
      </c>
      <c r="G5" s="136" t="s">
        <v>228</v>
      </c>
      <c r="H5" s="136" t="s">
        <v>227</v>
      </c>
      <c r="I5" s="136" t="s">
        <v>228</v>
      </c>
      <c r="J5" s="136" t="s">
        <v>227</v>
      </c>
      <c r="K5" s="136" t="s">
        <v>228</v>
      </c>
    </row>
    <row r="6" ht="22.5" customHeight="1" spans="1:11">
      <c r="A6" s="136"/>
      <c r="B6" s="136"/>
      <c r="C6" s="136"/>
      <c r="D6" s="151"/>
      <c r="E6" s="136"/>
      <c r="F6" s="151"/>
      <c r="G6" s="136"/>
      <c r="H6" s="151"/>
      <c r="I6" s="136"/>
      <c r="J6" s="151"/>
      <c r="K6" s="136"/>
    </row>
    <row r="7" ht="22.5" customHeight="1" spans="1:11">
      <c r="A7" s="137">
        <v>223</v>
      </c>
      <c r="B7" s="137" t="s">
        <v>242</v>
      </c>
      <c r="C7" s="138">
        <v>0</v>
      </c>
      <c r="D7" s="138">
        <v>0</v>
      </c>
      <c r="E7" s="138"/>
      <c r="F7" s="138"/>
      <c r="G7" s="138"/>
      <c r="H7" s="138">
        <v>0</v>
      </c>
      <c r="I7" s="138"/>
      <c r="J7" s="138"/>
      <c r="K7" s="146"/>
    </row>
    <row r="8" ht="22.5" customHeight="1" spans="1:11">
      <c r="A8" s="137">
        <v>22301</v>
      </c>
      <c r="B8" s="137" t="s">
        <v>243</v>
      </c>
      <c r="C8" s="138"/>
      <c r="D8" s="138"/>
      <c r="E8" s="138"/>
      <c r="F8" s="138"/>
      <c r="G8" s="138"/>
      <c r="H8" s="138"/>
      <c r="I8" s="138"/>
      <c r="J8" s="138"/>
      <c r="K8" s="146"/>
    </row>
    <row r="9" ht="22.5" customHeight="1" spans="1:11">
      <c r="A9" s="137" t="s">
        <v>230</v>
      </c>
      <c r="B9" s="138" t="s">
        <v>230</v>
      </c>
      <c r="C9" s="138"/>
      <c r="D9" s="138"/>
      <c r="E9" s="138"/>
      <c r="F9" s="138"/>
      <c r="G9" s="138"/>
      <c r="H9" s="138"/>
      <c r="I9" s="138"/>
      <c r="J9" s="138"/>
      <c r="K9" s="146"/>
    </row>
    <row r="10" ht="22.5" customHeight="1" spans="1:11">
      <c r="A10" s="137">
        <v>22302</v>
      </c>
      <c r="B10" s="137" t="s">
        <v>244</v>
      </c>
      <c r="C10" s="138"/>
      <c r="D10" s="138"/>
      <c r="E10" s="138"/>
      <c r="F10" s="138"/>
      <c r="G10" s="138"/>
      <c r="H10" s="138"/>
      <c r="I10" s="138"/>
      <c r="J10" s="138"/>
      <c r="K10" s="146"/>
    </row>
    <row r="11" ht="22.5" customHeight="1" spans="1:11">
      <c r="A11" s="137" t="s">
        <v>230</v>
      </c>
      <c r="B11" s="138" t="s">
        <v>230</v>
      </c>
      <c r="C11" s="138"/>
      <c r="D11" s="138"/>
      <c r="E11" s="138"/>
      <c r="F11" s="138"/>
      <c r="G11" s="138"/>
      <c r="H11" s="138"/>
      <c r="I11" s="138"/>
      <c r="J11" s="138"/>
      <c r="K11" s="146"/>
    </row>
    <row r="12" ht="22.5" customHeight="1" spans="1:11">
      <c r="A12" s="137">
        <v>22303</v>
      </c>
      <c r="B12" s="137" t="s">
        <v>245</v>
      </c>
      <c r="C12" s="138"/>
      <c r="D12" s="138"/>
      <c r="E12" s="138"/>
      <c r="F12" s="138"/>
      <c r="G12" s="138"/>
      <c r="H12" s="138"/>
      <c r="I12" s="138"/>
      <c r="J12" s="138"/>
      <c r="K12" s="146"/>
    </row>
    <row r="13" ht="22.5" customHeight="1" spans="1:11">
      <c r="A13" s="137" t="s">
        <v>230</v>
      </c>
      <c r="B13" s="138" t="s">
        <v>230</v>
      </c>
      <c r="C13" s="138"/>
      <c r="D13" s="138"/>
      <c r="E13" s="138"/>
      <c r="F13" s="138"/>
      <c r="G13" s="138"/>
      <c r="H13" s="138"/>
      <c r="I13" s="138"/>
      <c r="J13" s="138"/>
      <c r="K13" s="146"/>
    </row>
    <row r="14" ht="22.5" customHeight="1" spans="1:11">
      <c r="A14" s="137">
        <v>22399</v>
      </c>
      <c r="B14" s="137" t="s">
        <v>246</v>
      </c>
      <c r="C14" s="138">
        <v>0</v>
      </c>
      <c r="D14" s="138">
        <v>0</v>
      </c>
      <c r="E14" s="138"/>
      <c r="F14" s="138"/>
      <c r="G14" s="138"/>
      <c r="H14" s="138">
        <v>0</v>
      </c>
      <c r="I14" s="138"/>
      <c r="J14" s="138"/>
      <c r="K14" s="146"/>
    </row>
    <row r="15" ht="22.5" customHeight="1" spans="1:11">
      <c r="A15" s="137">
        <v>230</v>
      </c>
      <c r="B15" s="137" t="s">
        <v>247</v>
      </c>
      <c r="C15" s="138"/>
      <c r="D15" s="138"/>
      <c r="E15" s="138"/>
      <c r="F15" s="138"/>
      <c r="G15" s="138"/>
      <c r="H15" s="138"/>
      <c r="I15" s="138"/>
      <c r="J15" s="138"/>
      <c r="K15" s="146"/>
    </row>
    <row r="16" ht="22.5" customHeight="1" spans="1:11">
      <c r="A16" s="137">
        <v>23008</v>
      </c>
      <c r="B16" s="137" t="s">
        <v>248</v>
      </c>
      <c r="C16" s="138"/>
      <c r="D16" s="138"/>
      <c r="E16" s="138"/>
      <c r="F16" s="138"/>
      <c r="G16" s="138"/>
      <c r="H16" s="138"/>
      <c r="I16" s="138"/>
      <c r="J16" s="138"/>
      <c r="K16" s="146"/>
    </row>
    <row r="17" ht="22.5" customHeight="1" spans="1:11">
      <c r="A17" s="137"/>
      <c r="B17" s="137" t="s">
        <v>249</v>
      </c>
      <c r="C17" s="138">
        <v>0</v>
      </c>
      <c r="D17" s="138">
        <v>0</v>
      </c>
      <c r="E17" s="138"/>
      <c r="F17" s="138"/>
      <c r="G17" s="138"/>
      <c r="H17" s="138">
        <v>0</v>
      </c>
      <c r="I17" s="138"/>
      <c r="J17" s="138"/>
      <c r="K17" s="161"/>
    </row>
    <row r="18" ht="9.75" customHeight="1" spans="1:5">
      <c r="A18" s="155"/>
      <c r="B18" s="156"/>
      <c r="C18" s="157"/>
      <c r="D18" s="158"/>
      <c r="E18" s="92"/>
    </row>
  </sheetData>
  <mergeCells count="18">
    <mergeCell ref="A1:K1"/>
    <mergeCell ref="I2:J2"/>
    <mergeCell ref="C3:K3"/>
    <mergeCell ref="D4:E4"/>
    <mergeCell ref="F4:G4"/>
    <mergeCell ref="H4:I4"/>
    <mergeCell ref="J4:K4"/>
    <mergeCell ref="A5:A6"/>
    <mergeCell ref="B5:B6"/>
    <mergeCell ref="C5:C6"/>
    <mergeCell ref="D5:D6"/>
    <mergeCell ref="E5:E6"/>
    <mergeCell ref="F5:F6"/>
    <mergeCell ref="G5:G6"/>
    <mergeCell ref="H5:H6"/>
    <mergeCell ref="I5:I6"/>
    <mergeCell ref="J5:J6"/>
    <mergeCell ref="K5:K6"/>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
    </sheetView>
  </sheetViews>
  <sheetFormatPr defaultColWidth="9" defaultRowHeight="14.25"/>
  <cols>
    <col min="1" max="1" width="16.7583333333333" customWidth="1"/>
    <col min="2" max="2" width="23.375" style="84" customWidth="1"/>
    <col min="3" max="3" width="13.5" style="140" customWidth="1"/>
    <col min="4" max="4" width="13.5" customWidth="1"/>
    <col min="7" max="7" width="14.4083333333333" customWidth="1"/>
    <col min="8" max="8" width="10.4" customWidth="1"/>
    <col min="9" max="9" width="9.7" customWidth="1"/>
  </cols>
  <sheetData>
    <row r="1" customFormat="1" ht="26.25" customHeight="1" spans="1:9">
      <c r="A1" s="85" t="s">
        <v>250</v>
      </c>
      <c r="B1" s="85"/>
      <c r="C1" s="85"/>
      <c r="D1" s="85"/>
      <c r="E1" s="85"/>
      <c r="F1" s="85"/>
      <c r="G1" s="85"/>
      <c r="H1" s="85"/>
      <c r="I1" s="85"/>
    </row>
    <row r="2" customFormat="1" ht="20.25" customHeight="1" spans="1:9">
      <c r="A2" s="141" t="s">
        <v>251</v>
      </c>
      <c r="B2" s="142"/>
      <c r="C2" s="143"/>
      <c r="D2" s="143"/>
      <c r="G2" s="148"/>
      <c r="H2" s="149" t="s">
        <v>48</v>
      </c>
      <c r="I2" s="149"/>
    </row>
    <row r="3" customFormat="1" ht="52.5" customHeight="1" spans="1:9">
      <c r="A3" s="136" t="s">
        <v>122</v>
      </c>
      <c r="B3" s="136" t="s">
        <v>225</v>
      </c>
      <c r="C3" s="136" t="s">
        <v>50</v>
      </c>
      <c r="D3" s="136"/>
      <c r="E3" s="136"/>
      <c r="F3" s="136" t="s">
        <v>51</v>
      </c>
      <c r="G3" s="136"/>
      <c r="H3" s="136"/>
      <c r="I3" s="136" t="s">
        <v>146</v>
      </c>
    </row>
    <row r="4" customFormat="1" ht="22.5" customHeight="1" spans="1:9">
      <c r="A4" s="138"/>
      <c r="B4" s="138"/>
      <c r="C4" s="136" t="s">
        <v>226</v>
      </c>
      <c r="D4" s="136" t="s">
        <v>227</v>
      </c>
      <c r="E4" s="150" t="s">
        <v>228</v>
      </c>
      <c r="F4" s="136" t="s">
        <v>226</v>
      </c>
      <c r="G4" s="136" t="s">
        <v>227</v>
      </c>
      <c r="H4" s="150" t="s">
        <v>228</v>
      </c>
      <c r="I4" s="138"/>
    </row>
    <row r="5" customFormat="1" ht="22.5" customHeight="1" spans="1:9">
      <c r="A5" s="138"/>
      <c r="B5" s="138"/>
      <c r="C5" s="136"/>
      <c r="D5" s="151"/>
      <c r="E5" s="152"/>
      <c r="F5" s="136"/>
      <c r="G5" s="151"/>
      <c r="H5" s="152"/>
      <c r="I5" s="138"/>
    </row>
    <row r="6" customFormat="1" ht="22.5" customHeight="1" spans="1:9">
      <c r="A6" s="137">
        <v>1030601</v>
      </c>
      <c r="B6" s="137" t="s">
        <v>229</v>
      </c>
      <c r="C6" s="146">
        <v>15</v>
      </c>
      <c r="D6" s="146">
        <v>15</v>
      </c>
      <c r="E6" s="146"/>
      <c r="F6" s="146">
        <v>0</v>
      </c>
      <c r="G6" s="146">
        <v>0</v>
      </c>
      <c r="H6" s="146"/>
      <c r="I6" s="160">
        <v>-1</v>
      </c>
    </row>
    <row r="7" customFormat="1" ht="22.5" customHeight="1" spans="1:9">
      <c r="A7" s="137" t="s">
        <v>230</v>
      </c>
      <c r="B7" s="153" t="s">
        <v>230</v>
      </c>
      <c r="C7" s="146"/>
      <c r="D7" s="146"/>
      <c r="E7" s="146"/>
      <c r="F7" s="146"/>
      <c r="G7" s="146"/>
      <c r="H7" s="146"/>
      <c r="I7" s="138"/>
    </row>
    <row r="8" customFormat="1" ht="22.5" customHeight="1" spans="1:9">
      <c r="A8" s="137">
        <v>1030602</v>
      </c>
      <c r="B8" s="137" t="s">
        <v>231</v>
      </c>
      <c r="C8" s="146"/>
      <c r="D8" s="146"/>
      <c r="E8" s="146"/>
      <c r="F8" s="146"/>
      <c r="G8" s="146"/>
      <c r="H8" s="146"/>
      <c r="I8" s="138"/>
    </row>
    <row r="9" customFormat="1" ht="22.5" customHeight="1" spans="1:9">
      <c r="A9" s="137" t="s">
        <v>230</v>
      </c>
      <c r="B9" s="153" t="s">
        <v>230</v>
      </c>
      <c r="C9" s="146"/>
      <c r="D9" s="146"/>
      <c r="E9" s="154"/>
      <c r="F9" s="154"/>
      <c r="G9" s="154"/>
      <c r="H9" s="154"/>
      <c r="I9" s="138"/>
    </row>
    <row r="10" customFormat="1" ht="22.5" customHeight="1" spans="1:9">
      <c r="A10" s="137">
        <v>1030603</v>
      </c>
      <c r="B10" s="137" t="s">
        <v>232</v>
      </c>
      <c r="C10" s="146"/>
      <c r="D10" s="146"/>
      <c r="E10" s="146"/>
      <c r="F10" s="146"/>
      <c r="G10" s="146"/>
      <c r="H10" s="146"/>
      <c r="I10" s="138"/>
    </row>
    <row r="11" customFormat="1" ht="22.5" customHeight="1" spans="1:9">
      <c r="A11" s="137" t="s">
        <v>230</v>
      </c>
      <c r="B11" s="153" t="s">
        <v>230</v>
      </c>
      <c r="C11" s="146"/>
      <c r="D11" s="146"/>
      <c r="E11" s="146"/>
      <c r="F11" s="146"/>
      <c r="G11" s="146"/>
      <c r="H11" s="146"/>
      <c r="I11" s="138"/>
    </row>
    <row r="12" customFormat="1" ht="22.5" customHeight="1" spans="1:9">
      <c r="A12" s="137">
        <v>1030604</v>
      </c>
      <c r="B12" s="137" t="s">
        <v>233</v>
      </c>
      <c r="C12" s="146"/>
      <c r="D12" s="146"/>
      <c r="E12" s="146"/>
      <c r="F12" s="146"/>
      <c r="G12" s="146"/>
      <c r="H12" s="146"/>
      <c r="I12" s="138"/>
    </row>
    <row r="13" customFormat="1" ht="22.5" customHeight="1" spans="1:9">
      <c r="A13" s="137" t="s">
        <v>230</v>
      </c>
      <c r="B13" s="153" t="s">
        <v>230</v>
      </c>
      <c r="C13" s="146"/>
      <c r="D13" s="146"/>
      <c r="E13" s="146"/>
      <c r="F13" s="146"/>
      <c r="G13" s="146"/>
      <c r="H13" s="146"/>
      <c r="I13" s="138"/>
    </row>
    <row r="14" customFormat="1" ht="22.5" customHeight="1" spans="1:9">
      <c r="A14" s="137">
        <v>1030699</v>
      </c>
      <c r="B14" s="137" t="s">
        <v>234</v>
      </c>
      <c r="C14" s="146"/>
      <c r="D14" s="146"/>
      <c r="E14" s="146"/>
      <c r="F14" s="146"/>
      <c r="G14" s="146"/>
      <c r="H14" s="146"/>
      <c r="I14" s="138"/>
    </row>
    <row r="15" customFormat="1" ht="22.5" customHeight="1" spans="1:9">
      <c r="A15" s="137" t="s">
        <v>230</v>
      </c>
      <c r="B15" s="153" t="s">
        <v>230</v>
      </c>
      <c r="C15" s="146"/>
      <c r="D15" s="146"/>
      <c r="E15" s="146"/>
      <c r="F15" s="146"/>
      <c r="G15" s="146"/>
      <c r="H15" s="146"/>
      <c r="I15" s="138"/>
    </row>
    <row r="16" customFormat="1" ht="22.5" customHeight="1" spans="1:9">
      <c r="A16" s="137"/>
      <c r="B16" s="138" t="s">
        <v>235</v>
      </c>
      <c r="C16" s="146">
        <v>15</v>
      </c>
      <c r="D16" s="146">
        <v>15</v>
      </c>
      <c r="E16" s="146"/>
      <c r="F16" s="146">
        <v>0</v>
      </c>
      <c r="G16" s="146">
        <v>0</v>
      </c>
      <c r="H16" s="138"/>
      <c r="I16" s="160">
        <v>-1</v>
      </c>
    </row>
    <row r="17" customFormat="1" ht="22.5" customHeight="1" spans="1:9">
      <c r="A17" s="137"/>
      <c r="B17" s="138"/>
      <c r="C17" s="146"/>
      <c r="D17" s="146"/>
      <c r="E17" s="146"/>
      <c r="F17" s="146"/>
      <c r="G17" s="146"/>
      <c r="H17" s="138"/>
      <c r="I17" s="161"/>
    </row>
    <row r="18" customFormat="1" ht="9.75" customHeight="1" spans="1:5">
      <c r="A18" s="155"/>
      <c r="B18" s="156"/>
      <c r="C18" s="157"/>
      <c r="D18" s="158"/>
      <c r="E18" s="92"/>
    </row>
    <row r="19" customFormat="1" ht="44.25" customHeight="1" spans="1:4">
      <c r="A19" s="159"/>
      <c r="B19" s="159"/>
      <c r="C19" s="159"/>
      <c r="D19" s="159"/>
    </row>
  </sheetData>
  <mergeCells count="14">
    <mergeCell ref="A1:I1"/>
    <mergeCell ref="C2:D2"/>
    <mergeCell ref="C3:E3"/>
    <mergeCell ref="F3:H3"/>
    <mergeCell ref="A19:D19"/>
    <mergeCell ref="A4:A5"/>
    <mergeCell ref="B4:B5"/>
    <mergeCell ref="C4:C5"/>
    <mergeCell ref="D4:D5"/>
    <mergeCell ref="E4:E5"/>
    <mergeCell ref="F4:F5"/>
    <mergeCell ref="G4:G5"/>
    <mergeCell ref="H4:H5"/>
    <mergeCell ref="I4:I5"/>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C3" sqref="C3:F3"/>
    </sheetView>
  </sheetViews>
  <sheetFormatPr defaultColWidth="9" defaultRowHeight="14.25"/>
  <cols>
    <col min="1" max="1" width="11" customWidth="1"/>
    <col min="2" max="2" width="28.25" style="84" customWidth="1"/>
    <col min="3" max="3" width="13.5" style="140" customWidth="1"/>
    <col min="4" max="4" width="13.5" customWidth="1"/>
    <col min="8" max="8" width="10.4" customWidth="1"/>
    <col min="9" max="9" width="9.7" customWidth="1"/>
  </cols>
  <sheetData>
    <row r="1" customFormat="1" ht="26.25" customHeight="1" spans="1:11">
      <c r="A1" s="85" t="s">
        <v>252</v>
      </c>
      <c r="B1" s="85"/>
      <c r="C1" s="85"/>
      <c r="D1" s="85"/>
      <c r="E1" s="85"/>
      <c r="F1" s="85"/>
      <c r="G1" s="85"/>
      <c r="H1" s="85"/>
      <c r="I1" s="85"/>
      <c r="J1" s="85"/>
      <c r="K1" s="85"/>
    </row>
    <row r="2" customFormat="1" ht="19.5" customHeight="1" spans="1:11">
      <c r="A2" s="141" t="s">
        <v>253</v>
      </c>
      <c r="B2" s="142"/>
      <c r="C2" s="143"/>
      <c r="D2" s="143"/>
      <c r="J2" s="143" t="s">
        <v>48</v>
      </c>
      <c r="K2" s="143"/>
    </row>
    <row r="3" customFormat="1" ht="52.5" customHeight="1" spans="1:11">
      <c r="A3" s="136" t="s">
        <v>122</v>
      </c>
      <c r="B3" s="136" t="s">
        <v>238</v>
      </c>
      <c r="C3" s="136" t="s">
        <v>50</v>
      </c>
      <c r="D3" s="136"/>
      <c r="E3" s="136"/>
      <c r="F3" s="136"/>
      <c r="G3" s="136" t="s">
        <v>51</v>
      </c>
      <c r="H3" s="136"/>
      <c r="I3" s="136"/>
      <c r="J3" s="136"/>
      <c r="K3" s="136" t="s">
        <v>146</v>
      </c>
    </row>
    <row r="4" customFormat="1" ht="22.5" customHeight="1" spans="1:11">
      <c r="A4" s="136"/>
      <c r="B4" s="136"/>
      <c r="C4" s="136" t="s">
        <v>226</v>
      </c>
      <c r="D4" s="136" t="s">
        <v>239</v>
      </c>
      <c r="E4" s="136" t="s">
        <v>240</v>
      </c>
      <c r="F4" s="136" t="s">
        <v>241</v>
      </c>
      <c r="G4" s="136" t="s">
        <v>226</v>
      </c>
      <c r="H4" s="136" t="s">
        <v>239</v>
      </c>
      <c r="I4" s="136" t="s">
        <v>240</v>
      </c>
      <c r="J4" s="136" t="s">
        <v>241</v>
      </c>
      <c r="K4" s="136"/>
    </row>
    <row r="5" customFormat="1" ht="22.5" customHeight="1" spans="1:11">
      <c r="A5" s="144">
        <v>22301</v>
      </c>
      <c r="B5" s="145" t="s">
        <v>254</v>
      </c>
      <c r="C5" s="146">
        <v>10</v>
      </c>
      <c r="D5" s="146"/>
      <c r="E5" s="146">
        <v>10</v>
      </c>
      <c r="F5" s="146"/>
      <c r="G5" s="146">
        <v>0</v>
      </c>
      <c r="H5" s="146"/>
      <c r="I5" s="146">
        <v>0</v>
      </c>
      <c r="J5" s="146"/>
      <c r="K5" s="147">
        <v>-1</v>
      </c>
    </row>
    <row r="6" customFormat="1" ht="22.5" customHeight="1" spans="1:11">
      <c r="A6" s="144" t="s">
        <v>255</v>
      </c>
      <c r="B6" s="145" t="s">
        <v>255</v>
      </c>
      <c r="C6" s="146"/>
      <c r="D6" s="146"/>
      <c r="E6" s="146"/>
      <c r="F6" s="146"/>
      <c r="G6" s="146"/>
      <c r="H6" s="146"/>
      <c r="I6" s="146"/>
      <c r="J6" s="146"/>
      <c r="K6" s="138"/>
    </row>
    <row r="7" customFormat="1" ht="22.5" customHeight="1" spans="1:11">
      <c r="A7" s="144">
        <v>22302</v>
      </c>
      <c r="B7" s="145" t="s">
        <v>256</v>
      </c>
      <c r="C7" s="146"/>
      <c r="D7" s="146"/>
      <c r="E7" s="146"/>
      <c r="F7" s="146"/>
      <c r="G7" s="146"/>
      <c r="H7" s="146"/>
      <c r="I7" s="146"/>
      <c r="J7" s="146"/>
      <c r="K7" s="138"/>
    </row>
    <row r="8" customFormat="1" ht="22.5" customHeight="1" spans="1:11">
      <c r="A8" s="144" t="s">
        <v>255</v>
      </c>
      <c r="B8" s="145" t="s">
        <v>255</v>
      </c>
      <c r="C8" s="146"/>
      <c r="D8" s="146"/>
      <c r="E8" s="146"/>
      <c r="F8" s="146"/>
      <c r="G8" s="146"/>
      <c r="H8" s="146"/>
      <c r="I8" s="146"/>
      <c r="J8" s="146"/>
      <c r="K8" s="138"/>
    </row>
    <row r="9" customFormat="1" ht="22.5" customHeight="1" spans="1:11">
      <c r="A9" s="144">
        <v>22303</v>
      </c>
      <c r="B9" s="145" t="s">
        <v>257</v>
      </c>
      <c r="C9" s="146"/>
      <c r="D9" s="146"/>
      <c r="E9" s="146"/>
      <c r="F9" s="146"/>
      <c r="G9" s="146"/>
      <c r="H9" s="146"/>
      <c r="I9" s="146"/>
      <c r="J9" s="146"/>
      <c r="K9" s="138"/>
    </row>
    <row r="10" customFormat="1" ht="22.5" customHeight="1" spans="1:11">
      <c r="A10" s="144" t="s">
        <v>255</v>
      </c>
      <c r="B10" s="145" t="s">
        <v>255</v>
      </c>
      <c r="C10" s="146"/>
      <c r="D10" s="146"/>
      <c r="E10" s="146"/>
      <c r="F10" s="146"/>
      <c r="G10" s="146"/>
      <c r="H10" s="146"/>
      <c r="I10" s="146"/>
      <c r="J10" s="146"/>
      <c r="K10" s="138"/>
    </row>
    <row r="11" customFormat="1" ht="22.5" customHeight="1" spans="1:11">
      <c r="A11" s="144">
        <v>22399</v>
      </c>
      <c r="B11" s="145" t="s">
        <v>258</v>
      </c>
      <c r="C11" s="146"/>
      <c r="D11" s="146"/>
      <c r="E11" s="146"/>
      <c r="F11" s="146"/>
      <c r="G11" s="146"/>
      <c r="H11" s="146"/>
      <c r="I11" s="146"/>
      <c r="J11" s="146"/>
      <c r="K11" s="138"/>
    </row>
    <row r="12" customFormat="1" ht="22.5" customHeight="1" spans="1:11">
      <c r="A12" s="144" t="s">
        <v>255</v>
      </c>
      <c r="B12" s="145" t="s">
        <v>255</v>
      </c>
      <c r="C12" s="146"/>
      <c r="D12" s="146"/>
      <c r="E12" s="146"/>
      <c r="F12" s="146"/>
      <c r="G12" s="146"/>
      <c r="H12" s="146"/>
      <c r="I12" s="146"/>
      <c r="J12" s="146"/>
      <c r="K12" s="138"/>
    </row>
    <row r="13" customFormat="1" ht="22.5" customHeight="1" spans="1:11">
      <c r="A13" s="144">
        <v>230</v>
      </c>
      <c r="B13" s="145" t="s">
        <v>110</v>
      </c>
      <c r="C13" s="146"/>
      <c r="D13" s="146"/>
      <c r="E13" s="146"/>
      <c r="F13" s="146"/>
      <c r="G13" s="146"/>
      <c r="H13" s="146"/>
      <c r="I13" s="146"/>
      <c r="J13" s="146"/>
      <c r="K13" s="147"/>
    </row>
    <row r="14" customFormat="1" ht="22.5" customHeight="1" spans="1:11">
      <c r="A14" s="144">
        <v>23008</v>
      </c>
      <c r="B14" s="145" t="s">
        <v>248</v>
      </c>
      <c r="C14" s="146">
        <v>5</v>
      </c>
      <c r="D14" s="146"/>
      <c r="E14" s="146">
        <v>5</v>
      </c>
      <c r="F14" s="146"/>
      <c r="G14" s="146">
        <v>0</v>
      </c>
      <c r="H14" s="146"/>
      <c r="I14" s="146">
        <v>0</v>
      </c>
      <c r="J14" s="146"/>
      <c r="K14" s="147">
        <v>-1</v>
      </c>
    </row>
    <row r="15" customFormat="1" ht="22.5" customHeight="1" spans="1:11">
      <c r="A15" s="144"/>
      <c r="B15" s="144" t="s">
        <v>249</v>
      </c>
      <c r="C15" s="146">
        <v>15</v>
      </c>
      <c r="D15" s="146"/>
      <c r="E15" s="146">
        <v>15</v>
      </c>
      <c r="F15" s="146"/>
      <c r="G15" s="146">
        <v>0</v>
      </c>
      <c r="H15" s="146"/>
      <c r="I15" s="146">
        <v>0</v>
      </c>
      <c r="J15" s="146"/>
      <c r="K15" s="147">
        <v>-1</v>
      </c>
    </row>
  </sheetData>
  <mergeCells count="8">
    <mergeCell ref="A1:K1"/>
    <mergeCell ref="C2:D2"/>
    <mergeCell ref="J2:K2"/>
    <mergeCell ref="C3:F3"/>
    <mergeCell ref="G3:J3"/>
    <mergeCell ref="A3:A4"/>
    <mergeCell ref="B3:B4"/>
    <mergeCell ref="K3:K4"/>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2" sqref="A2"/>
    </sheetView>
  </sheetViews>
  <sheetFormatPr defaultColWidth="9" defaultRowHeight="14.25" outlineLevelCol="7"/>
  <sheetData>
    <row r="1" ht="29" customHeight="1" spans="1:8">
      <c r="A1" s="132" t="s">
        <v>259</v>
      </c>
      <c r="B1" s="132"/>
      <c r="C1" s="132"/>
      <c r="D1" s="132"/>
      <c r="E1" s="132"/>
      <c r="F1" s="132"/>
      <c r="G1" s="132"/>
      <c r="H1" s="132"/>
    </row>
    <row r="2" ht="15.75" customHeight="1" spans="1:8">
      <c r="A2" s="133" t="s">
        <v>260</v>
      </c>
      <c r="B2" s="133"/>
      <c r="C2" s="133"/>
      <c r="D2" s="133"/>
      <c r="E2" s="134"/>
      <c r="F2" s="134"/>
      <c r="G2" s="135" t="s">
        <v>48</v>
      </c>
      <c r="H2" s="135"/>
    </row>
    <row r="3" ht="24" spans="1:8">
      <c r="A3" s="136" t="s">
        <v>220</v>
      </c>
      <c r="B3" s="136" t="s">
        <v>164</v>
      </c>
      <c r="C3" s="136" t="s">
        <v>165</v>
      </c>
      <c r="D3" s="136" t="s">
        <v>165</v>
      </c>
      <c r="E3" s="136" t="s">
        <v>165</v>
      </c>
      <c r="F3" s="136" t="s">
        <v>165</v>
      </c>
      <c r="G3" s="136" t="s">
        <v>165</v>
      </c>
      <c r="H3" s="136" t="s">
        <v>261</v>
      </c>
    </row>
    <row r="4" ht="36" spans="1:8">
      <c r="A4" s="137" t="s">
        <v>262</v>
      </c>
      <c r="B4" s="138"/>
      <c r="C4" s="138"/>
      <c r="D4" s="138"/>
      <c r="E4" s="138"/>
      <c r="F4" s="138"/>
      <c r="G4" s="138"/>
      <c r="H4" s="138"/>
    </row>
    <row r="5" spans="1:8">
      <c r="A5" s="138"/>
      <c r="B5" s="138"/>
      <c r="C5" s="138"/>
      <c r="D5" s="138"/>
      <c r="E5" s="138"/>
      <c r="F5" s="138"/>
      <c r="G5" s="138"/>
      <c r="H5" s="138"/>
    </row>
    <row r="6" spans="1:8">
      <c r="A6" s="138"/>
      <c r="B6" s="138"/>
      <c r="C6" s="138"/>
      <c r="D6" s="138"/>
      <c r="E6" s="138"/>
      <c r="F6" s="138"/>
      <c r="G6" s="138"/>
      <c r="H6" s="138"/>
    </row>
    <row r="7" spans="1:8">
      <c r="A7" s="138"/>
      <c r="B7" s="138"/>
      <c r="C7" s="138"/>
      <c r="D7" s="138"/>
      <c r="E7" s="138"/>
      <c r="F7" s="138"/>
      <c r="G7" s="138"/>
      <c r="H7" s="138"/>
    </row>
    <row r="8" spans="1:8">
      <c r="A8" s="138"/>
      <c r="B8" s="138"/>
      <c r="C8" s="138"/>
      <c r="D8" s="138"/>
      <c r="E8" s="138"/>
      <c r="F8" s="138"/>
      <c r="G8" s="138"/>
      <c r="H8" s="138"/>
    </row>
    <row r="9" spans="1:8">
      <c r="A9" s="138"/>
      <c r="B9" s="138"/>
      <c r="C9" s="138"/>
      <c r="D9" s="138"/>
      <c r="E9" s="138"/>
      <c r="F9" s="138"/>
      <c r="G9" s="138"/>
      <c r="H9" s="138"/>
    </row>
    <row r="10" spans="1:8">
      <c r="A10" s="138"/>
      <c r="B10" s="138"/>
      <c r="C10" s="138"/>
      <c r="D10" s="138"/>
      <c r="E10" s="138"/>
      <c r="F10" s="138"/>
      <c r="G10" s="138"/>
      <c r="H10" s="138"/>
    </row>
    <row r="11" spans="1:8">
      <c r="A11" s="138"/>
      <c r="B11" s="138"/>
      <c r="C11" s="138"/>
      <c r="D11" s="138"/>
      <c r="E11" s="138"/>
      <c r="F11" s="138"/>
      <c r="G11" s="138"/>
      <c r="H11" s="138"/>
    </row>
    <row r="12" spans="1:8">
      <c r="A12" s="138"/>
      <c r="B12" s="138"/>
      <c r="C12" s="138"/>
      <c r="D12" s="138"/>
      <c r="E12" s="138"/>
      <c r="F12" s="138"/>
      <c r="G12" s="138"/>
      <c r="H12" s="138"/>
    </row>
    <row r="13" spans="1:8">
      <c r="A13" s="138"/>
      <c r="B13" s="138"/>
      <c r="C13" s="138"/>
      <c r="D13" s="138"/>
      <c r="E13" s="138"/>
      <c r="F13" s="138"/>
      <c r="G13" s="138"/>
      <c r="H13" s="138"/>
    </row>
    <row r="14" spans="1:8">
      <c r="A14" s="139" t="s">
        <v>161</v>
      </c>
      <c r="B14" s="139"/>
      <c r="C14" s="139"/>
      <c r="D14" s="139"/>
      <c r="E14" s="139"/>
      <c r="F14" s="139"/>
      <c r="G14" s="139"/>
      <c r="H14" s="139"/>
    </row>
  </sheetData>
  <mergeCells count="3">
    <mergeCell ref="A1:H1"/>
    <mergeCell ref="G2:H2"/>
    <mergeCell ref="A14:H1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70"/>
  <sheetViews>
    <sheetView workbookViewId="0">
      <selection activeCell="L24" sqref="L24"/>
    </sheetView>
  </sheetViews>
  <sheetFormatPr defaultColWidth="7.96666666666667" defaultRowHeight="12"/>
  <cols>
    <col min="1" max="1" width="9.625" style="113" customWidth="1"/>
    <col min="2" max="2" width="32.375" style="113" customWidth="1"/>
    <col min="3" max="5" width="14.375" style="113" customWidth="1"/>
    <col min="6" max="251" width="9.04166666666667" style="113" customWidth="1"/>
    <col min="252" max="16384" width="7.96666666666667" style="113"/>
  </cols>
  <sheetData>
    <row r="1" s="113" customFormat="1" ht="30" customHeight="1" spans="1:251">
      <c r="A1" s="126" t="s">
        <v>263</v>
      </c>
      <c r="B1" s="126"/>
      <c r="C1" s="126"/>
      <c r="D1" s="126"/>
      <c r="E1" s="12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s="114" customFormat="1" ht="19.5" customHeight="1" spans="1:2">
      <c r="A2" s="1" t="s">
        <v>264</v>
      </c>
      <c r="B2" s="117" t="s">
        <v>48</v>
      </c>
    </row>
    <row r="3" s="113" customFormat="1" ht="19.5" customHeight="1" spans="1:249">
      <c r="A3" s="129" t="s">
        <v>122</v>
      </c>
      <c r="B3" s="118" t="s">
        <v>49</v>
      </c>
      <c r="C3" s="118" t="s">
        <v>50</v>
      </c>
      <c r="D3" s="118" t="s">
        <v>51</v>
      </c>
      <c r="E3" s="118" t="s">
        <v>146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row>
    <row r="4" s="113" customFormat="1" ht="19.5" customHeight="1" spans="1:249">
      <c r="A4" s="119">
        <v>102</v>
      </c>
      <c r="B4" s="120" t="s">
        <v>265</v>
      </c>
      <c r="C4" s="121"/>
      <c r="D4" s="121"/>
      <c r="E4" s="121"/>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row>
    <row r="5" s="113" customFormat="1" ht="19.5" customHeight="1" spans="1:249">
      <c r="A5" s="119"/>
      <c r="B5" s="121"/>
      <c r="C5" s="121"/>
      <c r="D5" s="121"/>
      <c r="E5" s="12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row>
    <row r="6" s="113" customFormat="1" ht="19.5" customHeight="1" spans="1:249">
      <c r="A6" s="119"/>
      <c r="B6" s="120" t="s">
        <v>266</v>
      </c>
      <c r="C6" s="121"/>
      <c r="D6" s="121"/>
      <c r="E6" s="121"/>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row>
    <row r="7" s="113" customFormat="1" ht="19.5" customHeight="1" spans="1:249">
      <c r="A7" s="119"/>
      <c r="B7" s="121"/>
      <c r="C7" s="121"/>
      <c r="D7" s="121"/>
      <c r="E7" s="121"/>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row>
    <row r="8" s="113" customFormat="1" ht="19.5" customHeight="1" spans="1:249">
      <c r="A8" s="119"/>
      <c r="B8" s="120" t="s">
        <v>267</v>
      </c>
      <c r="C8" s="121"/>
      <c r="D8" s="121"/>
      <c r="E8" s="121"/>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row>
    <row r="9" s="113" customFormat="1" ht="19.5" customHeight="1" spans="1:249">
      <c r="A9" s="119"/>
      <c r="B9" s="121"/>
      <c r="C9" s="121"/>
      <c r="D9" s="121"/>
      <c r="E9" s="121"/>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row>
    <row r="10" s="113" customFormat="1" ht="19.5" customHeight="1" spans="1:249">
      <c r="A10" s="119"/>
      <c r="B10" s="120" t="s">
        <v>268</v>
      </c>
      <c r="C10" s="121"/>
      <c r="D10" s="121"/>
      <c r="E10" s="121"/>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row>
    <row r="11" s="113" customFormat="1" ht="19.5" customHeight="1" spans="1:249">
      <c r="A11" s="119"/>
      <c r="B11" s="121"/>
      <c r="C11" s="121"/>
      <c r="D11" s="121"/>
      <c r="E11" s="121"/>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row>
    <row r="12" s="113" customFormat="1" ht="19.5" customHeight="1" spans="1:249">
      <c r="A12" s="119">
        <v>10201</v>
      </c>
      <c r="B12" s="120" t="s">
        <v>269</v>
      </c>
      <c r="C12" s="121"/>
      <c r="D12" s="121"/>
      <c r="E12" s="121"/>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row>
    <row r="13" s="113" customFormat="1" ht="19.5" customHeight="1" spans="1:249">
      <c r="A13" s="119"/>
      <c r="B13" s="121"/>
      <c r="C13" s="121"/>
      <c r="D13" s="121"/>
      <c r="E13" s="121"/>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row>
    <row r="14" s="113" customFormat="1" ht="19.5" customHeight="1" spans="1:249">
      <c r="A14" s="119">
        <v>1020101</v>
      </c>
      <c r="B14" s="120" t="s">
        <v>270</v>
      </c>
      <c r="C14" s="121"/>
      <c r="D14" s="121"/>
      <c r="E14" s="121"/>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row>
    <row r="15" s="113" customFormat="1" ht="19.5" customHeight="1" spans="1:249">
      <c r="A15" s="119"/>
      <c r="B15" s="121"/>
      <c r="C15" s="121"/>
      <c r="D15" s="121"/>
      <c r="E15" s="121"/>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row>
    <row r="16" s="113" customFormat="1" ht="19.5" customHeight="1" spans="1:249">
      <c r="A16" s="119">
        <v>1020102</v>
      </c>
      <c r="B16" s="120" t="s">
        <v>271</v>
      </c>
      <c r="C16" s="121"/>
      <c r="D16" s="121"/>
      <c r="E16" s="121"/>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row>
    <row r="17" s="113" customFormat="1" ht="19.5" customHeight="1" spans="1:249">
      <c r="A17" s="119"/>
      <c r="B17" s="121"/>
      <c r="C17" s="121"/>
      <c r="D17" s="121"/>
      <c r="E17" s="121"/>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row>
    <row r="18" s="113" customFormat="1" ht="19.5" customHeight="1" spans="1:249">
      <c r="A18" s="119">
        <v>1020103</v>
      </c>
      <c r="B18" s="120" t="s">
        <v>272</v>
      </c>
      <c r="C18" s="121"/>
      <c r="D18" s="121"/>
      <c r="E18" s="121"/>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row>
    <row r="19" s="113" customFormat="1" ht="19.5" customHeight="1" spans="1:249">
      <c r="A19" s="119"/>
      <c r="B19" s="121"/>
      <c r="C19" s="121"/>
      <c r="D19" s="121"/>
      <c r="E19" s="121"/>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row>
    <row r="20" s="113" customFormat="1" ht="19.5" customHeight="1" spans="1:249">
      <c r="A20" s="119">
        <v>10211</v>
      </c>
      <c r="B20" s="120" t="s">
        <v>273</v>
      </c>
      <c r="C20" s="121"/>
      <c r="D20" s="121"/>
      <c r="E20" s="121"/>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row>
    <row r="21" s="113" customFormat="1" ht="19.5" customHeight="1" spans="1:249">
      <c r="A21" s="119"/>
      <c r="B21" s="121"/>
      <c r="C21" s="121"/>
      <c r="D21" s="121"/>
      <c r="E21" s="121"/>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row>
    <row r="22" s="113" customFormat="1" ht="19.5" customHeight="1" spans="1:249">
      <c r="A22" s="119">
        <v>1021101</v>
      </c>
      <c r="B22" s="120" t="s">
        <v>274</v>
      </c>
      <c r="C22" s="121"/>
      <c r="D22" s="121"/>
      <c r="E22" s="121"/>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row>
    <row r="23" s="113" customFormat="1" ht="19.5" customHeight="1" spans="1:249">
      <c r="A23" s="119"/>
      <c r="B23" s="121"/>
      <c r="C23" s="121"/>
      <c r="D23" s="121"/>
      <c r="E23" s="121"/>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row>
    <row r="24" s="113" customFormat="1" ht="19.5" customHeight="1" spans="1:249">
      <c r="A24" s="119">
        <v>1021102</v>
      </c>
      <c r="B24" s="120" t="s">
        <v>275</v>
      </c>
      <c r="C24" s="121"/>
      <c r="D24" s="121"/>
      <c r="E24" s="121"/>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row>
    <row r="25" s="113" customFormat="1" ht="19.5" customHeight="1" spans="1:249">
      <c r="A25" s="119"/>
      <c r="B25" s="121"/>
      <c r="C25" s="121"/>
      <c r="D25" s="121"/>
      <c r="E25" s="121"/>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row>
    <row r="26" s="113" customFormat="1" ht="19.5" customHeight="1" spans="1:249">
      <c r="A26" s="119">
        <v>1021103</v>
      </c>
      <c r="B26" s="120" t="s">
        <v>276</v>
      </c>
      <c r="C26" s="121"/>
      <c r="D26" s="121"/>
      <c r="E26" s="121"/>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row>
    <row r="27" s="113" customFormat="1" ht="19.5" customHeight="1" spans="1:249">
      <c r="A27" s="119"/>
      <c r="B27" s="121"/>
      <c r="C27" s="121"/>
      <c r="D27" s="121"/>
      <c r="E27" s="121"/>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row>
    <row r="28" s="113" customFormat="1" ht="19.5" customHeight="1" spans="1:249">
      <c r="A28" s="119">
        <v>10210</v>
      </c>
      <c r="B28" s="120" t="s">
        <v>277</v>
      </c>
      <c r="C28" s="121"/>
      <c r="D28" s="121"/>
      <c r="E28" s="121"/>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row>
    <row r="29" s="113" customFormat="1" ht="19.5" customHeight="1" spans="1:249">
      <c r="A29" s="119"/>
      <c r="B29" s="121"/>
      <c r="C29" s="121"/>
      <c r="D29" s="121"/>
      <c r="E29" s="121"/>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row>
    <row r="30" s="113" customFormat="1" ht="19.5" customHeight="1" spans="1:249">
      <c r="A30" s="119">
        <v>1021001</v>
      </c>
      <c r="B30" s="120" t="s">
        <v>278</v>
      </c>
      <c r="C30" s="121"/>
      <c r="D30" s="121"/>
      <c r="E30" s="121"/>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row>
    <row r="31" s="113" customFormat="1" ht="19.5" customHeight="1" spans="1:249">
      <c r="A31" s="119"/>
      <c r="B31" s="121"/>
      <c r="C31" s="121"/>
      <c r="D31" s="121"/>
      <c r="E31" s="121"/>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row>
    <row r="32" s="113" customFormat="1" ht="19.5" customHeight="1" spans="1:249">
      <c r="A32" s="119">
        <v>1021002</v>
      </c>
      <c r="B32" s="120" t="s">
        <v>279</v>
      </c>
      <c r="C32" s="121"/>
      <c r="D32" s="121"/>
      <c r="E32" s="121"/>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row>
    <row r="33" s="113" customFormat="1" ht="19.5" customHeight="1" spans="1:249">
      <c r="A33" s="119"/>
      <c r="B33" s="121"/>
      <c r="C33" s="121"/>
      <c r="D33" s="121"/>
      <c r="E33" s="121"/>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row>
    <row r="34" s="113" customFormat="1" ht="19.5" customHeight="1" spans="1:249">
      <c r="A34" s="119">
        <v>1021003</v>
      </c>
      <c r="B34" s="120" t="s">
        <v>280</v>
      </c>
      <c r="C34" s="121"/>
      <c r="D34" s="121"/>
      <c r="E34" s="121"/>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row>
    <row r="35" s="113" customFormat="1" ht="19.5" customHeight="1" spans="1:249">
      <c r="A35" s="119"/>
      <c r="B35" s="121"/>
      <c r="C35" s="121"/>
      <c r="D35" s="121"/>
      <c r="E35" s="121"/>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row>
    <row r="36" s="113" customFormat="1" ht="19.5" customHeight="1" spans="1:251">
      <c r="A36" s="119">
        <v>10203</v>
      </c>
      <c r="B36" s="120" t="s">
        <v>281</v>
      </c>
      <c r="C36" s="121"/>
      <c r="D36" s="121"/>
      <c r="E36" s="121"/>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row>
    <row r="37" s="113" customFormat="1" ht="19.5" customHeight="1" spans="1:251">
      <c r="A37" s="119"/>
      <c r="B37" s="121"/>
      <c r="C37" s="121"/>
      <c r="D37" s="121"/>
      <c r="E37" s="121"/>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row>
    <row r="38" s="113" customFormat="1" ht="19.5" customHeight="1" spans="1:251">
      <c r="A38" s="119">
        <v>1020301</v>
      </c>
      <c r="B38" s="120" t="s">
        <v>282</v>
      </c>
      <c r="C38" s="121"/>
      <c r="D38" s="121"/>
      <c r="E38" s="121"/>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row>
    <row r="39" s="113" customFormat="1" ht="19.5" customHeight="1" spans="1:251">
      <c r="A39" s="119"/>
      <c r="B39" s="121"/>
      <c r="C39" s="121"/>
      <c r="D39" s="121"/>
      <c r="E39" s="121"/>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row>
    <row r="40" s="113" customFormat="1" ht="19.5" customHeight="1" spans="1:251">
      <c r="A40" s="119">
        <v>1020302</v>
      </c>
      <c r="B40" s="120" t="s">
        <v>283</v>
      </c>
      <c r="C40" s="121"/>
      <c r="D40" s="121"/>
      <c r="E40" s="121"/>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row>
    <row r="41" s="113" customFormat="1" ht="19.5" customHeight="1" spans="1:251">
      <c r="A41" s="119"/>
      <c r="B41" s="121"/>
      <c r="C41" s="121"/>
      <c r="D41" s="121"/>
      <c r="E41" s="121"/>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row>
    <row r="42" s="113" customFormat="1" ht="19.5" customHeight="1" spans="1:251">
      <c r="A42" s="119">
        <v>1020303</v>
      </c>
      <c r="B42" s="120" t="s">
        <v>284</v>
      </c>
      <c r="C42" s="121"/>
      <c r="D42" s="121"/>
      <c r="E42" s="121"/>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row>
    <row r="43" s="113" customFormat="1" ht="19.5" customHeight="1" spans="1:251">
      <c r="A43" s="119"/>
      <c r="B43" s="121"/>
      <c r="C43" s="121"/>
      <c r="D43" s="121"/>
      <c r="E43" s="121"/>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row>
    <row r="44" s="113" customFormat="1" ht="19.5" customHeight="1" spans="1:251">
      <c r="A44" s="119">
        <v>10212</v>
      </c>
      <c r="B44" s="120" t="s">
        <v>285</v>
      </c>
      <c r="C44" s="121"/>
      <c r="D44" s="121"/>
      <c r="E44" s="121"/>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row>
    <row r="45" s="113" customFormat="1" ht="19.5" customHeight="1" spans="1:251">
      <c r="A45" s="119"/>
      <c r="B45" s="121"/>
      <c r="C45" s="121"/>
      <c r="D45" s="121"/>
      <c r="E45" s="121"/>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row>
    <row r="46" s="113" customFormat="1" ht="19.5" customHeight="1" spans="1:251">
      <c r="A46" s="119">
        <v>1021201</v>
      </c>
      <c r="B46" s="120" t="s">
        <v>286</v>
      </c>
      <c r="C46" s="121"/>
      <c r="D46" s="121"/>
      <c r="E46" s="121"/>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row>
    <row r="47" s="113" customFormat="1" ht="19.5" customHeight="1" spans="1:251">
      <c r="A47" s="119"/>
      <c r="B47" s="121"/>
      <c r="C47" s="121"/>
      <c r="D47" s="121"/>
      <c r="E47" s="121"/>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c r="IG47" s="116"/>
      <c r="IH47" s="116"/>
      <c r="II47" s="116"/>
      <c r="IJ47" s="116"/>
      <c r="IK47" s="116"/>
      <c r="IL47" s="116"/>
      <c r="IM47" s="116"/>
      <c r="IN47" s="116"/>
      <c r="IO47" s="116"/>
      <c r="IP47" s="116"/>
      <c r="IQ47" s="116"/>
    </row>
    <row r="48" s="113" customFormat="1" ht="19.5" customHeight="1" spans="1:251">
      <c r="A48" s="119">
        <v>1021202</v>
      </c>
      <c r="B48" s="120" t="s">
        <v>287</v>
      </c>
      <c r="C48" s="121"/>
      <c r="D48" s="121"/>
      <c r="E48" s="121"/>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c r="HQ48" s="116"/>
      <c r="HR48" s="116"/>
      <c r="HS48" s="116"/>
      <c r="HT48" s="116"/>
      <c r="HU48" s="116"/>
      <c r="HV48" s="116"/>
      <c r="HW48" s="116"/>
      <c r="HX48" s="116"/>
      <c r="HY48" s="116"/>
      <c r="HZ48" s="116"/>
      <c r="IA48" s="116"/>
      <c r="IB48" s="116"/>
      <c r="IC48" s="116"/>
      <c r="ID48" s="116"/>
      <c r="IE48" s="116"/>
      <c r="IF48" s="116"/>
      <c r="IG48" s="116"/>
      <c r="IH48" s="116"/>
      <c r="II48" s="116"/>
      <c r="IJ48" s="116"/>
      <c r="IK48" s="116"/>
      <c r="IL48" s="116"/>
      <c r="IM48" s="116"/>
      <c r="IN48" s="116"/>
      <c r="IO48" s="116"/>
      <c r="IP48" s="116"/>
      <c r="IQ48" s="116"/>
    </row>
    <row r="49" s="113" customFormat="1" ht="19.5" customHeight="1" spans="1:251">
      <c r="A49" s="119"/>
      <c r="B49" s="121"/>
      <c r="C49" s="121"/>
      <c r="D49" s="121"/>
      <c r="E49" s="121"/>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6"/>
      <c r="IP49" s="116"/>
      <c r="IQ49" s="116"/>
    </row>
    <row r="50" s="113" customFormat="1" ht="19.5" customHeight="1" spans="1:251">
      <c r="A50" s="119">
        <v>1021203</v>
      </c>
      <c r="B50" s="120" t="s">
        <v>288</v>
      </c>
      <c r="C50" s="121"/>
      <c r="D50" s="121"/>
      <c r="E50" s="121"/>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c r="IG50" s="116"/>
      <c r="IH50" s="116"/>
      <c r="II50" s="116"/>
      <c r="IJ50" s="116"/>
      <c r="IK50" s="116"/>
      <c r="IL50" s="116"/>
      <c r="IM50" s="116"/>
      <c r="IN50" s="116"/>
      <c r="IO50" s="116"/>
      <c r="IP50" s="116"/>
      <c r="IQ50" s="116"/>
    </row>
    <row r="51" s="113" customFormat="1" ht="19.5" customHeight="1" spans="1:251">
      <c r="A51" s="119"/>
      <c r="B51" s="121"/>
      <c r="C51" s="121"/>
      <c r="D51" s="121"/>
      <c r="E51" s="121"/>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row>
    <row r="52" s="113" customFormat="1" ht="19.5" customHeight="1" spans="1:251">
      <c r="A52" s="119">
        <v>10204</v>
      </c>
      <c r="B52" s="120" t="s">
        <v>289</v>
      </c>
      <c r="C52" s="121"/>
      <c r="D52" s="121"/>
      <c r="E52" s="121"/>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6"/>
      <c r="IQ52" s="116"/>
    </row>
    <row r="53" s="113" customFormat="1" ht="19.5" customHeight="1" spans="1:251">
      <c r="A53" s="119"/>
      <c r="B53" s="121"/>
      <c r="C53" s="121"/>
      <c r="D53" s="121"/>
      <c r="E53" s="121"/>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row>
    <row r="54" s="113" customFormat="1" ht="19.5" customHeight="1" spans="1:251">
      <c r="A54" s="119">
        <v>1020401</v>
      </c>
      <c r="B54" s="120" t="s">
        <v>290</v>
      </c>
      <c r="C54" s="121"/>
      <c r="D54" s="121"/>
      <c r="E54" s="121"/>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row>
    <row r="55" s="113" customFormat="1" ht="19.5" customHeight="1" spans="1:251">
      <c r="A55" s="119"/>
      <c r="B55" s="121"/>
      <c r="C55" s="121"/>
      <c r="D55" s="121"/>
      <c r="E55" s="121"/>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c r="IG55" s="116"/>
      <c r="IH55" s="116"/>
      <c r="II55" s="116"/>
      <c r="IJ55" s="116"/>
      <c r="IK55" s="116"/>
      <c r="IL55" s="116"/>
      <c r="IM55" s="116"/>
      <c r="IN55" s="116"/>
      <c r="IO55" s="116"/>
      <c r="IP55" s="116"/>
      <c r="IQ55" s="116"/>
    </row>
    <row r="56" s="113" customFormat="1" ht="16.5" customHeight="1" spans="1:251">
      <c r="A56" s="119">
        <v>1020402</v>
      </c>
      <c r="B56" s="120" t="s">
        <v>291</v>
      </c>
      <c r="C56" s="121"/>
      <c r="D56" s="121"/>
      <c r="E56" s="121"/>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c r="IQ56" s="116"/>
    </row>
    <row r="57" s="128" customFormat="1" ht="16.5" customHeight="1" spans="1:251">
      <c r="A57" s="119"/>
      <c r="B57" s="121"/>
      <c r="C57" s="121"/>
      <c r="D57" s="121"/>
      <c r="E57" s="121"/>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row>
    <row r="58" s="113" customFormat="1" ht="16.5" customHeight="1" spans="1:251">
      <c r="A58" s="119">
        <v>1020403</v>
      </c>
      <c r="B58" s="120" t="s">
        <v>292</v>
      </c>
      <c r="C58" s="121"/>
      <c r="D58" s="121"/>
      <c r="E58" s="121"/>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116"/>
      <c r="GE58" s="116"/>
      <c r="GF58" s="116"/>
      <c r="GG58" s="116"/>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row>
    <row r="59" s="113" customFormat="1" ht="16.5" customHeight="1" spans="1:251">
      <c r="A59" s="119"/>
      <c r="B59" s="121"/>
      <c r="C59" s="121"/>
      <c r="D59" s="121"/>
      <c r="E59" s="121"/>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116"/>
      <c r="GE59" s="116"/>
      <c r="GF59" s="11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row>
    <row r="60" s="113" customFormat="1" ht="16.5" customHeight="1" spans="1:251">
      <c r="A60" s="119">
        <v>10202</v>
      </c>
      <c r="B60" s="120" t="s">
        <v>293</v>
      </c>
      <c r="C60" s="121"/>
      <c r="D60" s="121"/>
      <c r="E60" s="121"/>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row>
    <row r="61" s="113" customFormat="1" ht="16.5" customHeight="1" spans="1:251">
      <c r="A61" s="119"/>
      <c r="B61" s="121"/>
      <c r="C61" s="121"/>
      <c r="D61" s="121"/>
      <c r="E61" s="121"/>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row>
    <row r="62" s="113" customFormat="1" ht="16.5" customHeight="1" spans="1:251">
      <c r="A62" s="119">
        <v>1020201</v>
      </c>
      <c r="B62" s="120" t="s">
        <v>294</v>
      </c>
      <c r="C62" s="121"/>
      <c r="D62" s="121"/>
      <c r="E62" s="121"/>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row>
    <row r="63" s="113" customFormat="1" ht="16.5" customHeight="1" spans="1:251">
      <c r="A63" s="119"/>
      <c r="B63" s="121"/>
      <c r="C63" s="121"/>
      <c r="D63" s="121"/>
      <c r="E63" s="121"/>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row>
    <row r="64" s="113" customFormat="1" ht="16.5" customHeight="1" spans="1:251">
      <c r="A64" s="119">
        <v>1020202</v>
      </c>
      <c r="B64" s="120" t="s">
        <v>295</v>
      </c>
      <c r="C64" s="121"/>
      <c r="D64" s="121"/>
      <c r="E64" s="121"/>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row>
    <row r="65" s="113" customFormat="1" ht="16.5" customHeight="1" spans="1:251">
      <c r="A65" s="119"/>
      <c r="B65" s="121"/>
      <c r="C65" s="121"/>
      <c r="D65" s="121"/>
      <c r="E65" s="121"/>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row>
    <row r="66" s="113" customFormat="1" ht="16.5" customHeight="1" spans="1:251">
      <c r="A66" s="119">
        <v>1020203</v>
      </c>
      <c r="B66" s="120" t="s">
        <v>296</v>
      </c>
      <c r="C66" s="121"/>
      <c r="D66" s="121"/>
      <c r="E66" s="121"/>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row>
    <row r="67" s="113" customFormat="1" ht="16.5" customHeight="1" spans="1:251">
      <c r="A67" s="119"/>
      <c r="B67" s="121"/>
      <c r="C67" s="121"/>
      <c r="D67" s="121"/>
      <c r="E67" s="121"/>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c r="IF67" s="116"/>
      <c r="IG67" s="116"/>
      <c r="IH67" s="116"/>
      <c r="II67" s="116"/>
      <c r="IJ67" s="116"/>
      <c r="IK67" s="116"/>
      <c r="IL67" s="116"/>
      <c r="IM67" s="116"/>
      <c r="IN67" s="116"/>
      <c r="IO67" s="116"/>
      <c r="IP67" s="116"/>
      <c r="IQ67" s="116"/>
    </row>
    <row r="68" ht="14.25" spans="1:5">
      <c r="A68" s="119"/>
      <c r="B68" s="121"/>
      <c r="C68" s="121"/>
      <c r="D68" s="121"/>
      <c r="E68" s="122"/>
    </row>
    <row r="70" s="113" customFormat="1" ht="22.5" customHeight="1" spans="1:253">
      <c r="A70" s="125" t="s">
        <v>297</v>
      </c>
      <c r="B70" s="127"/>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row>
  </sheetData>
  <mergeCells count="1">
    <mergeCell ref="A1:E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0"/>
  <sheetViews>
    <sheetView workbookViewId="0">
      <selection activeCell="A2" sqref="A2"/>
    </sheetView>
  </sheetViews>
  <sheetFormatPr defaultColWidth="7.96666666666667" defaultRowHeight="12"/>
  <cols>
    <col min="1" max="1" width="13.25" style="113" customWidth="1"/>
    <col min="2" max="2" width="27.5083333333333" style="113" customWidth="1"/>
    <col min="3" max="3" width="14.5" style="113" customWidth="1"/>
    <col min="4" max="4" width="14.125" style="113" customWidth="1"/>
    <col min="5" max="5" width="15.5" style="113" customWidth="1"/>
    <col min="6" max="253" width="9.04166666666667" style="113" customWidth="1"/>
    <col min="254" max="16384" width="7.96666666666667" style="113"/>
  </cols>
  <sheetData>
    <row r="1" s="113" customFormat="1" ht="30" customHeight="1" spans="1:251">
      <c r="A1" s="126" t="s">
        <v>298</v>
      </c>
      <c r="B1" s="126"/>
      <c r="C1" s="126"/>
      <c r="D1" s="126"/>
      <c r="E1" s="12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s="114" customFormat="1" ht="19.5" customHeight="1" spans="1:5">
      <c r="A2" s="1" t="s">
        <v>299</v>
      </c>
      <c r="B2" s="131" t="s">
        <v>300</v>
      </c>
      <c r="C2" s="131"/>
      <c r="D2" s="131"/>
      <c r="E2" s="131"/>
    </row>
    <row r="3" s="113" customFormat="1" ht="24" customHeight="1" spans="1:251">
      <c r="A3" s="118" t="s">
        <v>122</v>
      </c>
      <c r="B3" s="118" t="s">
        <v>301</v>
      </c>
      <c r="C3" s="118" t="s">
        <v>50</v>
      </c>
      <c r="D3" s="118" t="s">
        <v>51</v>
      </c>
      <c r="E3" s="118" t="s">
        <v>146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row>
    <row r="4" s="113" customFormat="1" ht="28" customHeight="1" spans="1:251">
      <c r="A4" s="119">
        <v>209</v>
      </c>
      <c r="B4" s="120" t="s">
        <v>302</v>
      </c>
      <c r="C4" s="121"/>
      <c r="D4" s="121"/>
      <c r="E4" s="121"/>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row>
    <row r="5" s="113" customFormat="1" ht="28" customHeight="1" spans="1:251">
      <c r="A5" s="119"/>
      <c r="B5" s="121"/>
      <c r="C5" s="121"/>
      <c r="D5" s="121"/>
      <c r="E5" s="12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row>
    <row r="6" s="113" customFormat="1" ht="28" customHeight="1" spans="1:251">
      <c r="A6" s="119">
        <v>20901</v>
      </c>
      <c r="B6" s="120" t="s">
        <v>303</v>
      </c>
      <c r="C6" s="121"/>
      <c r="D6" s="121"/>
      <c r="E6" s="121"/>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row>
    <row r="7" s="113" customFormat="1" ht="28" customHeight="1" spans="1:251">
      <c r="A7" s="119"/>
      <c r="B7" s="120"/>
      <c r="C7" s="121"/>
      <c r="D7" s="121"/>
      <c r="E7" s="121"/>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s="113" customFormat="1" ht="28" customHeight="1" spans="1:251">
      <c r="A8" s="119">
        <v>2090101</v>
      </c>
      <c r="B8" s="120" t="s">
        <v>304</v>
      </c>
      <c r="C8" s="121"/>
      <c r="D8" s="121"/>
      <c r="E8" s="121"/>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row>
    <row r="9" s="113" customFormat="1" ht="28" customHeight="1" spans="1:251">
      <c r="A9" s="119"/>
      <c r="B9" s="120"/>
      <c r="C9" s="121"/>
      <c r="D9" s="121"/>
      <c r="E9" s="121"/>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row>
    <row r="10" s="113" customFormat="1" ht="28" customHeight="1" spans="1:251">
      <c r="A10" s="119">
        <v>20911</v>
      </c>
      <c r="B10" s="120" t="s">
        <v>305</v>
      </c>
      <c r="C10" s="121"/>
      <c r="D10" s="121"/>
      <c r="E10" s="121"/>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row>
    <row r="11" s="113" customFormat="1" ht="28" customHeight="1" spans="1:251">
      <c r="A11" s="119"/>
      <c r="B11" s="120"/>
      <c r="C11" s="121"/>
      <c r="D11" s="121"/>
      <c r="E11" s="121"/>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row>
    <row r="12" s="113" customFormat="1" ht="28" customHeight="1" spans="1:251">
      <c r="A12" s="119">
        <v>2091101</v>
      </c>
      <c r="B12" s="120" t="s">
        <v>306</v>
      </c>
      <c r="C12" s="121"/>
      <c r="D12" s="121"/>
      <c r="E12" s="121"/>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row>
    <row r="13" s="113" customFormat="1" ht="28" customHeight="1" spans="1:251">
      <c r="A13" s="119"/>
      <c r="B13" s="120"/>
      <c r="C13" s="121"/>
      <c r="D13" s="121"/>
      <c r="E13" s="121"/>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row>
    <row r="14" s="113" customFormat="1" ht="28" customHeight="1" spans="1:251">
      <c r="A14" s="119">
        <v>20910</v>
      </c>
      <c r="B14" s="120" t="s">
        <v>307</v>
      </c>
      <c r="C14" s="121"/>
      <c r="D14" s="121"/>
      <c r="E14" s="121"/>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row>
    <row r="15" s="113" customFormat="1" ht="28" customHeight="1" spans="1:251">
      <c r="A15" s="119"/>
      <c r="B15" s="120"/>
      <c r="C15" s="121"/>
      <c r="D15" s="121"/>
      <c r="E15" s="121"/>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row>
    <row r="16" s="113" customFormat="1" ht="28" customHeight="1" spans="1:251">
      <c r="A16" s="119">
        <v>2091001</v>
      </c>
      <c r="B16" s="120" t="s">
        <v>308</v>
      </c>
      <c r="C16" s="121"/>
      <c r="D16" s="121"/>
      <c r="E16" s="121"/>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row>
    <row r="17" s="113" customFormat="1" ht="28" customHeight="1" spans="1:251">
      <c r="A17" s="119"/>
      <c r="B17" s="120"/>
      <c r="C17" s="121"/>
      <c r="D17" s="121"/>
      <c r="E17" s="121"/>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row>
    <row r="18" s="113" customFormat="1" ht="28" customHeight="1" spans="1:251">
      <c r="A18" s="119">
        <v>20903</v>
      </c>
      <c r="B18" s="120" t="s">
        <v>309</v>
      </c>
      <c r="C18" s="121"/>
      <c r="D18" s="121"/>
      <c r="E18" s="121"/>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row>
    <row r="19" s="113" customFormat="1" ht="28" customHeight="1" spans="1:251">
      <c r="A19" s="119"/>
      <c r="B19" s="121"/>
      <c r="C19" s="121"/>
      <c r="D19" s="121"/>
      <c r="E19" s="121"/>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row>
    <row r="20" s="113" customFormat="1" ht="28" customHeight="1" spans="1:253">
      <c r="A20" s="119">
        <v>2090301</v>
      </c>
      <c r="B20" s="120" t="s">
        <v>310</v>
      </c>
      <c r="C20" s="119"/>
      <c r="D20" s="119"/>
      <c r="E20" s="119"/>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row>
    <row r="21" s="113" customFormat="1" ht="28" customHeight="1" spans="1:253">
      <c r="A21" s="119"/>
      <c r="B21" s="120"/>
      <c r="C21" s="119"/>
      <c r="D21" s="119"/>
      <c r="E21" s="119"/>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row>
    <row r="22" s="113" customFormat="1" ht="28" customHeight="1" spans="1:253">
      <c r="A22" s="119">
        <v>2090302</v>
      </c>
      <c r="B22" s="120" t="s">
        <v>311</v>
      </c>
      <c r="C22" s="119"/>
      <c r="D22" s="119"/>
      <c r="E22" s="119"/>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row>
    <row r="23" s="113" customFormat="1" ht="28" customHeight="1" spans="1:253">
      <c r="A23" s="119"/>
      <c r="B23" s="120"/>
      <c r="C23" s="119"/>
      <c r="D23" s="119"/>
      <c r="E23" s="119"/>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row>
    <row r="24" s="113" customFormat="1" ht="28" customHeight="1" spans="1:253">
      <c r="A24" s="119">
        <v>20912</v>
      </c>
      <c r="B24" s="120" t="s">
        <v>312</v>
      </c>
      <c r="C24" s="121"/>
      <c r="D24" s="121"/>
      <c r="E24" s="121"/>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row>
    <row r="25" s="113" customFormat="1" ht="28" customHeight="1" spans="1:253">
      <c r="A25" s="119"/>
      <c r="B25" s="120"/>
      <c r="C25" s="121"/>
      <c r="D25" s="121"/>
      <c r="E25" s="121"/>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row>
    <row r="26" s="113" customFormat="1" ht="28" customHeight="1" spans="1:253">
      <c r="A26" s="119">
        <v>2091201</v>
      </c>
      <c r="B26" s="120" t="s">
        <v>313</v>
      </c>
      <c r="C26" s="121"/>
      <c r="D26" s="121"/>
      <c r="E26" s="121"/>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row>
    <row r="27" s="113" customFormat="1" ht="28" customHeight="1" spans="1:253">
      <c r="A27" s="119"/>
      <c r="B27" s="120"/>
      <c r="C27" s="121"/>
      <c r="D27" s="121"/>
      <c r="E27" s="121"/>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c r="IR27" s="116"/>
      <c r="IS27" s="116"/>
    </row>
    <row r="28" s="113" customFormat="1" ht="28" customHeight="1" spans="1:253">
      <c r="A28" s="119">
        <v>2091202</v>
      </c>
      <c r="B28" s="120" t="s">
        <v>314</v>
      </c>
      <c r="C28" s="121"/>
      <c r="D28" s="121"/>
      <c r="E28" s="121"/>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row>
    <row r="29" s="113" customFormat="1" ht="28" customHeight="1" spans="1:253">
      <c r="A29" s="119"/>
      <c r="B29" s="120"/>
      <c r="C29" s="121"/>
      <c r="D29" s="121"/>
      <c r="E29" s="121"/>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row>
    <row r="30" s="113" customFormat="1" ht="28" customHeight="1" spans="1:253">
      <c r="A30" s="119">
        <v>20904</v>
      </c>
      <c r="B30" s="120" t="s">
        <v>315</v>
      </c>
      <c r="C30" s="121"/>
      <c r="D30" s="121"/>
      <c r="E30" s="121"/>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row>
    <row r="31" ht="28" customHeight="1" spans="1:5">
      <c r="A31" s="119"/>
      <c r="B31" s="120"/>
      <c r="C31" s="121"/>
      <c r="D31" s="121"/>
      <c r="E31" s="121"/>
    </row>
    <row r="32" ht="28" customHeight="1" spans="1:5">
      <c r="A32" s="119">
        <v>2090401</v>
      </c>
      <c r="B32" s="120" t="s">
        <v>316</v>
      </c>
      <c r="C32" s="121"/>
      <c r="D32" s="121"/>
      <c r="E32" s="121"/>
    </row>
    <row r="33" ht="28" customHeight="1" spans="1:5">
      <c r="A33" s="119"/>
      <c r="B33" s="120"/>
      <c r="C33" s="121"/>
      <c r="D33" s="121"/>
      <c r="E33" s="121"/>
    </row>
    <row r="34" ht="28" customHeight="1" spans="1:5">
      <c r="A34" s="119">
        <v>20902</v>
      </c>
      <c r="B34" s="120" t="s">
        <v>317</v>
      </c>
      <c r="C34" s="121"/>
      <c r="D34" s="121"/>
      <c r="E34" s="121"/>
    </row>
    <row r="35" ht="28" customHeight="1" spans="1:5">
      <c r="A35" s="119"/>
      <c r="B35" s="120"/>
      <c r="C35" s="121"/>
      <c r="D35" s="121"/>
      <c r="E35" s="121"/>
    </row>
    <row r="36" ht="28" customHeight="1" spans="1:5">
      <c r="A36" s="119">
        <v>2090201</v>
      </c>
      <c r="B36" s="120" t="s">
        <v>318</v>
      </c>
      <c r="C36" s="121"/>
      <c r="D36" s="121"/>
      <c r="E36" s="121"/>
    </row>
    <row r="37" ht="28" customHeight="1" spans="1:5">
      <c r="A37" s="119"/>
      <c r="B37" s="120"/>
      <c r="C37" s="121"/>
      <c r="D37" s="121"/>
      <c r="E37" s="121"/>
    </row>
    <row r="38" ht="28" customHeight="1" spans="1:5">
      <c r="A38" s="119">
        <v>209</v>
      </c>
      <c r="B38" s="120" t="s">
        <v>302</v>
      </c>
      <c r="C38" s="121"/>
      <c r="D38" s="121"/>
      <c r="E38" s="122"/>
    </row>
    <row r="40" s="113" customFormat="1" ht="22.5" customHeight="1" spans="1:253">
      <c r="A40" s="125" t="s">
        <v>297</v>
      </c>
      <c r="B40" s="12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row>
  </sheetData>
  <mergeCells count="2">
    <mergeCell ref="A1:E1"/>
    <mergeCell ref="B2:E2"/>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5"/>
  <sheetViews>
    <sheetView workbookViewId="0">
      <selection activeCell="A2" sqref="A2"/>
    </sheetView>
  </sheetViews>
  <sheetFormatPr defaultColWidth="7.96666666666667" defaultRowHeight="12"/>
  <cols>
    <col min="1" max="1" width="8.875" style="113" customWidth="1"/>
    <col min="2" max="2" width="31.5" style="113" customWidth="1"/>
    <col min="3" max="5" width="14.5" style="113" customWidth="1"/>
    <col min="6" max="253" width="9.04166666666667" style="113" customWidth="1"/>
    <col min="254" max="16384" width="7.96666666666667" style="113"/>
  </cols>
  <sheetData>
    <row r="1" s="113" customFormat="1" ht="30" customHeight="1" spans="1:253">
      <c r="A1" s="115" t="s">
        <v>319</v>
      </c>
      <c r="B1" s="115"/>
      <c r="C1" s="115"/>
      <c r="D1" s="115"/>
      <c r="E1" s="115"/>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row>
    <row r="2" s="114" customFormat="1" ht="19.5" customHeight="1" spans="1:5">
      <c r="A2" s="1" t="s">
        <v>320</v>
      </c>
      <c r="E2" s="130" t="s">
        <v>48</v>
      </c>
    </row>
    <row r="3" s="113" customFormat="1" ht="22.5" customHeight="1" spans="1:253">
      <c r="A3" s="118" t="s">
        <v>122</v>
      </c>
      <c r="B3" s="118" t="s">
        <v>301</v>
      </c>
      <c r="C3" s="118" t="s">
        <v>321</v>
      </c>
      <c r="D3" s="118" t="s">
        <v>51</v>
      </c>
      <c r="E3" s="118" t="s">
        <v>146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row>
    <row r="4" s="113" customFormat="1" ht="22.5" customHeight="1" spans="1:253">
      <c r="A4" s="119">
        <v>23009</v>
      </c>
      <c r="B4" s="120" t="s">
        <v>322</v>
      </c>
      <c r="C4" s="121"/>
      <c r="D4" s="121"/>
      <c r="E4" s="121"/>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row>
    <row r="5" s="113" customFormat="1" ht="22.5" customHeight="1" spans="1:253">
      <c r="A5" s="119"/>
      <c r="B5" s="121"/>
      <c r="C5" s="121"/>
      <c r="D5" s="121"/>
      <c r="E5" s="12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row>
    <row r="6" s="113" customFormat="1" ht="22.5" customHeight="1" spans="1:253">
      <c r="A6" s="119">
        <v>2300911</v>
      </c>
      <c r="B6" s="120" t="s">
        <v>323</v>
      </c>
      <c r="C6" s="121"/>
      <c r="D6" s="121"/>
      <c r="E6" s="121"/>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row>
    <row r="7" s="113" customFormat="1" ht="22.5" customHeight="1" spans="1:253">
      <c r="A7" s="119"/>
      <c r="B7" s="120"/>
      <c r="C7" s="121"/>
      <c r="D7" s="121"/>
      <c r="E7" s="121"/>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row>
    <row r="8" s="113" customFormat="1" ht="22.5" customHeight="1" spans="1:253">
      <c r="A8" s="119">
        <v>2300916</v>
      </c>
      <c r="B8" s="120" t="s">
        <v>324</v>
      </c>
      <c r="C8" s="121"/>
      <c r="D8" s="121"/>
      <c r="E8" s="121"/>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row>
    <row r="9" s="113" customFormat="1" ht="22.5" customHeight="1" spans="1:253">
      <c r="A9" s="119"/>
      <c r="B9" s="120"/>
      <c r="C9" s="121"/>
      <c r="D9" s="121"/>
      <c r="E9" s="121"/>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row>
    <row r="10" s="113" customFormat="1" ht="22.5" customHeight="1" spans="1:253">
      <c r="A10" s="119">
        <v>2300915</v>
      </c>
      <c r="B10" s="120" t="s">
        <v>325</v>
      </c>
      <c r="C10" s="121"/>
      <c r="D10" s="121"/>
      <c r="E10" s="121"/>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row>
    <row r="11" s="113" customFormat="1" ht="22.5" customHeight="1" spans="1:253">
      <c r="A11" s="119"/>
      <c r="B11" s="120"/>
      <c r="C11" s="121"/>
      <c r="D11" s="121"/>
      <c r="E11" s="121"/>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row>
    <row r="12" s="113" customFormat="1" ht="22.5" customHeight="1" spans="1:253">
      <c r="A12" s="119">
        <v>2300913</v>
      </c>
      <c r="B12" s="120" t="s">
        <v>326</v>
      </c>
      <c r="C12" s="121"/>
      <c r="D12" s="121"/>
      <c r="E12" s="121"/>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row>
    <row r="13" s="113" customFormat="1" ht="22.5" customHeight="1" spans="1:253">
      <c r="A13" s="119"/>
      <c r="B13" s="120"/>
      <c r="C13" s="121"/>
      <c r="D13" s="121"/>
      <c r="E13" s="121"/>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row>
    <row r="14" s="113" customFormat="1" ht="22.5" customHeight="1" spans="1:253">
      <c r="A14" s="119">
        <v>2300917</v>
      </c>
      <c r="B14" s="120" t="s">
        <v>327</v>
      </c>
      <c r="C14" s="121"/>
      <c r="D14" s="121"/>
      <c r="E14" s="121"/>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row>
    <row r="15" s="113" customFormat="1" ht="22.5" customHeight="1" spans="1:253">
      <c r="A15" s="119">
        <v>2300914</v>
      </c>
      <c r="B15" s="120" t="s">
        <v>328</v>
      </c>
      <c r="C15" s="121"/>
      <c r="D15" s="121"/>
      <c r="E15" s="121"/>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row>
    <row r="16" s="113" customFormat="1" ht="22.5" customHeight="1" spans="1:253">
      <c r="A16" s="119"/>
      <c r="B16" s="120"/>
      <c r="C16" s="121"/>
      <c r="D16" s="121"/>
      <c r="E16" s="121"/>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row>
    <row r="17" s="113" customFormat="1" ht="22.5" customHeight="1" spans="1:253">
      <c r="A17" s="119">
        <v>2300912</v>
      </c>
      <c r="B17" s="120" t="s">
        <v>329</v>
      </c>
      <c r="C17" s="121"/>
      <c r="D17" s="121"/>
      <c r="E17" s="122"/>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row>
    <row r="18" s="113" customFormat="1" ht="22.5" customHeight="1" spans="1:253">
      <c r="A18" s="123"/>
      <c r="B18" s="124"/>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row>
    <row r="19" s="113" customFormat="1" ht="16.5" customHeight="1" spans="1:253">
      <c r="A19" s="125" t="s">
        <v>297</v>
      </c>
      <c r="B19" s="124"/>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row>
    <row r="20" s="113" customFormat="1" ht="16.5" customHeight="1" spans="1:253">
      <c r="A20" s="123"/>
      <c r="B20" s="124"/>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row>
    <row r="21" s="113" customFormat="1" ht="16.5" customHeight="1" spans="1:253">
      <c r="A21" s="116"/>
      <c r="B21" s="124"/>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row>
    <row r="22" s="113" customFormat="1" ht="16.5" customHeight="1" spans="1:253">
      <c r="A22" s="116"/>
      <c r="B22" s="124"/>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row>
    <row r="23" s="113" customFormat="1" ht="16.5" customHeight="1" spans="1:253">
      <c r="A23" s="116"/>
      <c r="B23" s="124"/>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row>
    <row r="24" s="113" customFormat="1" ht="16.5" customHeight="1" spans="1:253">
      <c r="A24" s="116"/>
      <c r="B24" s="124"/>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row>
    <row r="25" s="113" customFormat="1" ht="16.5" customHeight="1" spans="1:253">
      <c r="A25" s="116"/>
      <c r="B25" s="124"/>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row>
  </sheetData>
  <mergeCells count="1">
    <mergeCell ref="A1:E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70"/>
  <sheetViews>
    <sheetView workbookViewId="0">
      <selection activeCell="C2" sqref="C$1:E$1048576"/>
    </sheetView>
  </sheetViews>
  <sheetFormatPr defaultColWidth="7.96666666666667" defaultRowHeight="12"/>
  <cols>
    <col min="1" max="1" width="9.625" style="113" customWidth="1"/>
    <col min="2" max="2" width="32.375" style="113" customWidth="1"/>
    <col min="3" max="5" width="14.25" style="113" customWidth="1"/>
    <col min="6" max="251" width="9.04166666666667" style="113" customWidth="1"/>
    <col min="252" max="16384" width="7.96666666666667" style="113"/>
  </cols>
  <sheetData>
    <row r="1" s="113" customFormat="1" ht="30" customHeight="1" spans="1:251">
      <c r="A1" s="126" t="s">
        <v>330</v>
      </c>
      <c r="B1" s="126"/>
      <c r="C1" s="126"/>
      <c r="D1" s="126"/>
      <c r="E1" s="12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s="114" customFormat="1" ht="19.5" customHeight="1" spans="1:4">
      <c r="A2" s="1" t="s">
        <v>331</v>
      </c>
      <c r="D2" s="117" t="s">
        <v>48</v>
      </c>
    </row>
    <row r="3" s="113" customFormat="1" ht="19.5" customHeight="1" spans="1:249">
      <c r="A3" s="129" t="s">
        <v>122</v>
      </c>
      <c r="B3" s="118" t="s">
        <v>49</v>
      </c>
      <c r="C3" s="118" t="s">
        <v>50</v>
      </c>
      <c r="D3" s="118" t="s">
        <v>51</v>
      </c>
      <c r="E3" s="118" t="s">
        <v>146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row>
    <row r="4" s="113" customFormat="1" ht="19.5" customHeight="1" spans="1:249">
      <c r="A4" s="119">
        <v>102</v>
      </c>
      <c r="B4" s="120" t="s">
        <v>265</v>
      </c>
      <c r="C4" s="121"/>
      <c r="D4" s="121"/>
      <c r="E4" s="121"/>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row>
    <row r="5" s="113" customFormat="1" ht="19.5" customHeight="1" spans="1:249">
      <c r="A5" s="119"/>
      <c r="B5" s="121"/>
      <c r="C5" s="121"/>
      <c r="D5" s="121"/>
      <c r="E5" s="12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row>
    <row r="6" s="113" customFormat="1" ht="19.5" customHeight="1" spans="1:249">
      <c r="A6" s="119"/>
      <c r="B6" s="120" t="s">
        <v>266</v>
      </c>
      <c r="C6" s="121"/>
      <c r="D6" s="121"/>
      <c r="E6" s="121"/>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row>
    <row r="7" s="113" customFormat="1" ht="19.5" customHeight="1" spans="1:249">
      <c r="A7" s="119"/>
      <c r="B7" s="121"/>
      <c r="C7" s="121"/>
      <c r="D7" s="121"/>
      <c r="E7" s="121"/>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row>
    <row r="8" s="113" customFormat="1" ht="19.5" customHeight="1" spans="1:249">
      <c r="A8" s="119"/>
      <c r="B8" s="120" t="s">
        <v>267</v>
      </c>
      <c r="C8" s="121"/>
      <c r="D8" s="121"/>
      <c r="E8" s="121"/>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row>
    <row r="9" s="113" customFormat="1" ht="19.5" customHeight="1" spans="1:249">
      <c r="A9" s="119"/>
      <c r="B9" s="121"/>
      <c r="C9" s="121"/>
      <c r="D9" s="121"/>
      <c r="E9" s="121"/>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row>
    <row r="10" s="113" customFormat="1" ht="19.5" customHeight="1" spans="1:249">
      <c r="A10" s="119"/>
      <c r="B10" s="120" t="s">
        <v>268</v>
      </c>
      <c r="C10" s="121"/>
      <c r="D10" s="121"/>
      <c r="E10" s="121"/>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row>
    <row r="11" s="113" customFormat="1" ht="19.5" customHeight="1" spans="1:249">
      <c r="A11" s="119"/>
      <c r="B11" s="121"/>
      <c r="C11" s="121"/>
      <c r="D11" s="121"/>
      <c r="E11" s="121"/>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row>
    <row r="12" s="113" customFormat="1" ht="19.5" customHeight="1" spans="1:249">
      <c r="A12" s="119">
        <v>10201</v>
      </c>
      <c r="B12" s="120" t="s">
        <v>269</v>
      </c>
      <c r="C12" s="121"/>
      <c r="D12" s="121"/>
      <c r="E12" s="121"/>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row>
    <row r="13" s="113" customFormat="1" ht="19.5" customHeight="1" spans="1:249">
      <c r="A13" s="119"/>
      <c r="B13" s="121"/>
      <c r="C13" s="121"/>
      <c r="D13" s="121"/>
      <c r="E13" s="121"/>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row>
    <row r="14" s="113" customFormat="1" ht="19.5" customHeight="1" spans="1:249">
      <c r="A14" s="119">
        <v>1020101</v>
      </c>
      <c r="B14" s="120" t="s">
        <v>270</v>
      </c>
      <c r="C14" s="121"/>
      <c r="D14" s="121"/>
      <c r="E14" s="121"/>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row>
    <row r="15" s="113" customFormat="1" ht="19.5" customHeight="1" spans="1:249">
      <c r="A15" s="119"/>
      <c r="B15" s="121"/>
      <c r="C15" s="121"/>
      <c r="D15" s="121"/>
      <c r="E15" s="121"/>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row>
    <row r="16" s="113" customFormat="1" ht="19.5" customHeight="1" spans="1:249">
      <c r="A16" s="119">
        <v>1020102</v>
      </c>
      <c r="B16" s="120" t="s">
        <v>271</v>
      </c>
      <c r="C16" s="121"/>
      <c r="D16" s="121"/>
      <c r="E16" s="121"/>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row>
    <row r="17" s="113" customFormat="1" ht="19.5" customHeight="1" spans="1:249">
      <c r="A17" s="119"/>
      <c r="B17" s="121"/>
      <c r="C17" s="121"/>
      <c r="D17" s="121"/>
      <c r="E17" s="121"/>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row>
    <row r="18" s="113" customFormat="1" ht="19.5" customHeight="1" spans="1:249">
      <c r="A18" s="119">
        <v>1020103</v>
      </c>
      <c r="B18" s="120" t="s">
        <v>272</v>
      </c>
      <c r="C18" s="121"/>
      <c r="D18" s="121"/>
      <c r="E18" s="121"/>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row>
    <row r="19" s="113" customFormat="1" ht="19.5" customHeight="1" spans="1:249">
      <c r="A19" s="119"/>
      <c r="B19" s="121"/>
      <c r="C19" s="121"/>
      <c r="D19" s="121"/>
      <c r="E19" s="121"/>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row>
    <row r="20" s="113" customFormat="1" ht="19.5" customHeight="1" spans="1:249">
      <c r="A20" s="119">
        <v>10211</v>
      </c>
      <c r="B20" s="120" t="s">
        <v>273</v>
      </c>
      <c r="C20" s="121"/>
      <c r="D20" s="121"/>
      <c r="E20" s="121"/>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row>
    <row r="21" s="113" customFormat="1" ht="19.5" customHeight="1" spans="1:249">
      <c r="A21" s="119"/>
      <c r="B21" s="121"/>
      <c r="C21" s="121"/>
      <c r="D21" s="121"/>
      <c r="E21" s="121"/>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row>
    <row r="22" s="113" customFormat="1" ht="19.5" customHeight="1" spans="1:249">
      <c r="A22" s="119">
        <v>1021101</v>
      </c>
      <c r="B22" s="120" t="s">
        <v>274</v>
      </c>
      <c r="C22" s="121"/>
      <c r="D22" s="121"/>
      <c r="E22" s="121"/>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row>
    <row r="23" s="113" customFormat="1" ht="19.5" customHeight="1" spans="1:249">
      <c r="A23" s="119"/>
      <c r="B23" s="121"/>
      <c r="C23" s="121"/>
      <c r="D23" s="121"/>
      <c r="E23" s="121"/>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row>
    <row r="24" s="113" customFormat="1" ht="19.5" customHeight="1" spans="1:249">
      <c r="A24" s="119">
        <v>1021102</v>
      </c>
      <c r="B24" s="120" t="s">
        <v>275</v>
      </c>
      <c r="C24" s="121"/>
      <c r="D24" s="121"/>
      <c r="E24" s="121"/>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row>
    <row r="25" s="113" customFormat="1" ht="19.5" customHeight="1" spans="1:249">
      <c r="A25" s="119"/>
      <c r="B25" s="121"/>
      <c r="C25" s="121"/>
      <c r="D25" s="121"/>
      <c r="E25" s="121"/>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row>
    <row r="26" s="113" customFormat="1" ht="19.5" customHeight="1" spans="1:249">
      <c r="A26" s="119">
        <v>1021103</v>
      </c>
      <c r="B26" s="120" t="s">
        <v>276</v>
      </c>
      <c r="C26" s="121"/>
      <c r="D26" s="121"/>
      <c r="E26" s="121"/>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row>
    <row r="27" s="113" customFormat="1" ht="19.5" customHeight="1" spans="1:249">
      <c r="A27" s="119"/>
      <c r="B27" s="121"/>
      <c r="C27" s="121"/>
      <c r="D27" s="121"/>
      <c r="E27" s="121"/>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row>
    <row r="28" s="113" customFormat="1" ht="19.5" customHeight="1" spans="1:249">
      <c r="A28" s="119">
        <v>10210</v>
      </c>
      <c r="B28" s="120" t="s">
        <v>277</v>
      </c>
      <c r="C28" s="121"/>
      <c r="D28" s="121"/>
      <c r="E28" s="121"/>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row>
    <row r="29" s="113" customFormat="1" ht="19.5" customHeight="1" spans="1:249">
      <c r="A29" s="119"/>
      <c r="B29" s="121"/>
      <c r="C29" s="121"/>
      <c r="D29" s="121"/>
      <c r="E29" s="121"/>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row>
    <row r="30" s="113" customFormat="1" ht="19.5" customHeight="1" spans="1:249">
      <c r="A30" s="119">
        <v>1021001</v>
      </c>
      <c r="B30" s="120" t="s">
        <v>278</v>
      </c>
      <c r="C30" s="121"/>
      <c r="D30" s="121"/>
      <c r="E30" s="121"/>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row>
    <row r="31" s="113" customFormat="1" ht="19.5" customHeight="1" spans="1:249">
      <c r="A31" s="119"/>
      <c r="B31" s="121"/>
      <c r="C31" s="121"/>
      <c r="D31" s="121"/>
      <c r="E31" s="121"/>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row>
    <row r="32" s="113" customFormat="1" ht="19.5" customHeight="1" spans="1:249">
      <c r="A32" s="119">
        <v>1021002</v>
      </c>
      <c r="B32" s="120" t="s">
        <v>279</v>
      </c>
      <c r="C32" s="121"/>
      <c r="D32" s="121"/>
      <c r="E32" s="121"/>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row>
    <row r="33" s="113" customFormat="1" ht="19.5" customHeight="1" spans="1:249">
      <c r="A33" s="119"/>
      <c r="B33" s="121"/>
      <c r="C33" s="121"/>
      <c r="D33" s="121"/>
      <c r="E33" s="121"/>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row>
    <row r="34" s="113" customFormat="1" ht="19.5" customHeight="1" spans="1:249">
      <c r="A34" s="119">
        <v>1021003</v>
      </c>
      <c r="B34" s="120" t="s">
        <v>280</v>
      </c>
      <c r="C34" s="121"/>
      <c r="D34" s="121"/>
      <c r="E34" s="121"/>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row>
    <row r="35" s="113" customFormat="1" ht="19.5" customHeight="1" spans="1:249">
      <c r="A35" s="119"/>
      <c r="B35" s="121"/>
      <c r="C35" s="121"/>
      <c r="D35" s="121"/>
      <c r="E35" s="121"/>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row>
    <row r="36" s="113" customFormat="1" ht="19.5" customHeight="1" spans="1:251">
      <c r="A36" s="119">
        <v>10203</v>
      </c>
      <c r="B36" s="120" t="s">
        <v>281</v>
      </c>
      <c r="C36" s="121"/>
      <c r="D36" s="121"/>
      <c r="E36" s="121"/>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row>
    <row r="37" s="113" customFormat="1" ht="19.5" customHeight="1" spans="1:251">
      <c r="A37" s="119"/>
      <c r="B37" s="121"/>
      <c r="C37" s="121"/>
      <c r="D37" s="121"/>
      <c r="E37" s="121"/>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row>
    <row r="38" s="113" customFormat="1" ht="19.5" customHeight="1" spans="1:251">
      <c r="A38" s="119">
        <v>1020301</v>
      </c>
      <c r="B38" s="120" t="s">
        <v>282</v>
      </c>
      <c r="C38" s="121"/>
      <c r="D38" s="121"/>
      <c r="E38" s="121"/>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row>
    <row r="39" s="113" customFormat="1" ht="19.5" customHeight="1" spans="1:251">
      <c r="A39" s="119"/>
      <c r="B39" s="121"/>
      <c r="C39" s="121"/>
      <c r="D39" s="121"/>
      <c r="E39" s="121"/>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row>
    <row r="40" s="113" customFormat="1" ht="19.5" customHeight="1" spans="1:251">
      <c r="A40" s="119">
        <v>1020302</v>
      </c>
      <c r="B40" s="120" t="s">
        <v>283</v>
      </c>
      <c r="C40" s="121"/>
      <c r="D40" s="121"/>
      <c r="E40" s="121"/>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row>
    <row r="41" s="113" customFormat="1" ht="19.5" customHeight="1" spans="1:251">
      <c r="A41" s="119"/>
      <c r="B41" s="121"/>
      <c r="C41" s="121"/>
      <c r="D41" s="121"/>
      <c r="E41" s="121"/>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row>
    <row r="42" s="113" customFormat="1" ht="19.5" customHeight="1" spans="1:251">
      <c r="A42" s="119">
        <v>1020303</v>
      </c>
      <c r="B42" s="120" t="s">
        <v>284</v>
      </c>
      <c r="C42" s="121"/>
      <c r="D42" s="121"/>
      <c r="E42" s="121"/>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row>
    <row r="43" s="113" customFormat="1" ht="19.5" customHeight="1" spans="1:251">
      <c r="A43" s="119"/>
      <c r="B43" s="121"/>
      <c r="C43" s="121"/>
      <c r="D43" s="121"/>
      <c r="E43" s="121"/>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row>
    <row r="44" s="113" customFormat="1" ht="19.5" customHeight="1" spans="1:251">
      <c r="A44" s="119">
        <v>10212</v>
      </c>
      <c r="B44" s="120" t="s">
        <v>285</v>
      </c>
      <c r="C44" s="121"/>
      <c r="D44" s="121"/>
      <c r="E44" s="121"/>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row>
    <row r="45" s="113" customFormat="1" ht="19.5" customHeight="1" spans="1:251">
      <c r="A45" s="119"/>
      <c r="B45" s="121"/>
      <c r="C45" s="121"/>
      <c r="D45" s="121"/>
      <c r="E45" s="121"/>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row>
    <row r="46" s="113" customFormat="1" ht="19.5" customHeight="1" spans="1:251">
      <c r="A46" s="119">
        <v>1021201</v>
      </c>
      <c r="B46" s="120" t="s">
        <v>286</v>
      </c>
      <c r="C46" s="121"/>
      <c r="D46" s="121"/>
      <c r="E46" s="121"/>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row>
    <row r="47" s="113" customFormat="1" ht="19.5" customHeight="1" spans="1:251">
      <c r="A47" s="119"/>
      <c r="B47" s="121"/>
      <c r="C47" s="121"/>
      <c r="D47" s="121"/>
      <c r="E47" s="121"/>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c r="IG47" s="116"/>
      <c r="IH47" s="116"/>
      <c r="II47" s="116"/>
      <c r="IJ47" s="116"/>
      <c r="IK47" s="116"/>
      <c r="IL47" s="116"/>
      <c r="IM47" s="116"/>
      <c r="IN47" s="116"/>
      <c r="IO47" s="116"/>
      <c r="IP47" s="116"/>
      <c r="IQ47" s="116"/>
    </row>
    <row r="48" s="113" customFormat="1" ht="19.5" customHeight="1" spans="1:251">
      <c r="A48" s="119">
        <v>1021202</v>
      </c>
      <c r="B48" s="120" t="s">
        <v>287</v>
      </c>
      <c r="C48" s="121"/>
      <c r="D48" s="121"/>
      <c r="E48" s="121"/>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c r="HQ48" s="116"/>
      <c r="HR48" s="116"/>
      <c r="HS48" s="116"/>
      <c r="HT48" s="116"/>
      <c r="HU48" s="116"/>
      <c r="HV48" s="116"/>
      <c r="HW48" s="116"/>
      <c r="HX48" s="116"/>
      <c r="HY48" s="116"/>
      <c r="HZ48" s="116"/>
      <c r="IA48" s="116"/>
      <c r="IB48" s="116"/>
      <c r="IC48" s="116"/>
      <c r="ID48" s="116"/>
      <c r="IE48" s="116"/>
      <c r="IF48" s="116"/>
      <c r="IG48" s="116"/>
      <c r="IH48" s="116"/>
      <c r="II48" s="116"/>
      <c r="IJ48" s="116"/>
      <c r="IK48" s="116"/>
      <c r="IL48" s="116"/>
      <c r="IM48" s="116"/>
      <c r="IN48" s="116"/>
      <c r="IO48" s="116"/>
      <c r="IP48" s="116"/>
      <c r="IQ48" s="116"/>
    </row>
    <row r="49" s="113" customFormat="1" ht="19.5" customHeight="1" spans="1:251">
      <c r="A49" s="119"/>
      <c r="B49" s="121"/>
      <c r="C49" s="121"/>
      <c r="D49" s="121"/>
      <c r="E49" s="121"/>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6"/>
      <c r="IP49" s="116"/>
      <c r="IQ49" s="116"/>
    </row>
    <row r="50" s="113" customFormat="1" ht="19.5" customHeight="1" spans="1:251">
      <c r="A50" s="119">
        <v>1021203</v>
      </c>
      <c r="B50" s="120" t="s">
        <v>288</v>
      </c>
      <c r="C50" s="121"/>
      <c r="D50" s="121"/>
      <c r="E50" s="121"/>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c r="IG50" s="116"/>
      <c r="IH50" s="116"/>
      <c r="II50" s="116"/>
      <c r="IJ50" s="116"/>
      <c r="IK50" s="116"/>
      <c r="IL50" s="116"/>
      <c r="IM50" s="116"/>
      <c r="IN50" s="116"/>
      <c r="IO50" s="116"/>
      <c r="IP50" s="116"/>
      <c r="IQ50" s="116"/>
    </row>
    <row r="51" s="113" customFormat="1" ht="19.5" customHeight="1" spans="1:251">
      <c r="A51" s="119"/>
      <c r="B51" s="121"/>
      <c r="C51" s="121"/>
      <c r="D51" s="121"/>
      <c r="E51" s="121"/>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row>
    <row r="52" s="113" customFormat="1" ht="19.5" customHeight="1" spans="1:251">
      <c r="A52" s="119">
        <v>10204</v>
      </c>
      <c r="B52" s="120" t="s">
        <v>289</v>
      </c>
      <c r="C52" s="121"/>
      <c r="D52" s="121"/>
      <c r="E52" s="121"/>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6"/>
      <c r="IQ52" s="116"/>
    </row>
    <row r="53" s="113" customFormat="1" ht="19.5" customHeight="1" spans="1:251">
      <c r="A53" s="119"/>
      <c r="B53" s="121"/>
      <c r="C53" s="121"/>
      <c r="D53" s="121"/>
      <c r="E53" s="121"/>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row>
    <row r="54" s="113" customFormat="1" ht="19.5" customHeight="1" spans="1:251">
      <c r="A54" s="119">
        <v>1020401</v>
      </c>
      <c r="B54" s="120" t="s">
        <v>290</v>
      </c>
      <c r="C54" s="121"/>
      <c r="D54" s="121"/>
      <c r="E54" s="121"/>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row>
    <row r="55" s="113" customFormat="1" ht="19.5" customHeight="1" spans="1:251">
      <c r="A55" s="119"/>
      <c r="B55" s="121"/>
      <c r="C55" s="121"/>
      <c r="D55" s="121"/>
      <c r="E55" s="121"/>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c r="IG55" s="116"/>
      <c r="IH55" s="116"/>
      <c r="II55" s="116"/>
      <c r="IJ55" s="116"/>
      <c r="IK55" s="116"/>
      <c r="IL55" s="116"/>
      <c r="IM55" s="116"/>
      <c r="IN55" s="116"/>
      <c r="IO55" s="116"/>
      <c r="IP55" s="116"/>
      <c r="IQ55" s="116"/>
    </row>
    <row r="56" s="113" customFormat="1" ht="16.5" customHeight="1" spans="1:251">
      <c r="A56" s="119">
        <v>1020402</v>
      </c>
      <c r="B56" s="120" t="s">
        <v>291</v>
      </c>
      <c r="C56" s="121"/>
      <c r="D56" s="121"/>
      <c r="E56" s="121"/>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c r="IQ56" s="116"/>
    </row>
    <row r="57" s="128" customFormat="1" ht="16.5" customHeight="1" spans="1:251">
      <c r="A57" s="119"/>
      <c r="B57" s="121"/>
      <c r="C57" s="121"/>
      <c r="D57" s="121"/>
      <c r="E57" s="121"/>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row>
    <row r="58" s="113" customFormat="1" ht="16.5" customHeight="1" spans="1:251">
      <c r="A58" s="119">
        <v>1020403</v>
      </c>
      <c r="B58" s="120" t="s">
        <v>292</v>
      </c>
      <c r="C58" s="121"/>
      <c r="D58" s="121"/>
      <c r="E58" s="121"/>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116"/>
      <c r="GE58" s="116"/>
      <c r="GF58" s="116"/>
      <c r="GG58" s="116"/>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row>
    <row r="59" s="113" customFormat="1" ht="16.5" customHeight="1" spans="1:251">
      <c r="A59" s="119"/>
      <c r="B59" s="121"/>
      <c r="C59" s="121"/>
      <c r="D59" s="121"/>
      <c r="E59" s="121"/>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116"/>
      <c r="GE59" s="116"/>
      <c r="GF59" s="11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row>
    <row r="60" s="113" customFormat="1" ht="16.5" customHeight="1" spans="1:251">
      <c r="A60" s="119">
        <v>10202</v>
      </c>
      <c r="B60" s="120" t="s">
        <v>293</v>
      </c>
      <c r="C60" s="121"/>
      <c r="D60" s="121"/>
      <c r="E60" s="121"/>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row>
    <row r="61" s="113" customFormat="1" ht="16.5" customHeight="1" spans="1:251">
      <c r="A61" s="119"/>
      <c r="B61" s="121"/>
      <c r="C61" s="121"/>
      <c r="D61" s="121"/>
      <c r="E61" s="121"/>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row>
    <row r="62" s="113" customFormat="1" ht="16.5" customHeight="1" spans="1:251">
      <c r="A62" s="119">
        <v>1020201</v>
      </c>
      <c r="B62" s="120" t="s">
        <v>294</v>
      </c>
      <c r="C62" s="121"/>
      <c r="D62" s="121"/>
      <c r="E62" s="121"/>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row>
    <row r="63" s="113" customFormat="1" ht="16.5" customHeight="1" spans="1:251">
      <c r="A63" s="119"/>
      <c r="B63" s="121"/>
      <c r="C63" s="121"/>
      <c r="D63" s="121"/>
      <c r="E63" s="121"/>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row>
    <row r="64" s="113" customFormat="1" ht="16.5" customHeight="1" spans="1:251">
      <c r="A64" s="119">
        <v>1020202</v>
      </c>
      <c r="B64" s="120" t="s">
        <v>295</v>
      </c>
      <c r="C64" s="121"/>
      <c r="D64" s="121"/>
      <c r="E64" s="121"/>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row>
    <row r="65" s="113" customFormat="1" ht="16.5" customHeight="1" spans="1:251">
      <c r="A65" s="119"/>
      <c r="B65" s="121"/>
      <c r="C65" s="121"/>
      <c r="D65" s="121"/>
      <c r="E65" s="121"/>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row>
    <row r="66" s="113" customFormat="1" ht="16.5" customHeight="1" spans="1:251">
      <c r="A66" s="119">
        <v>1020203</v>
      </c>
      <c r="B66" s="120" t="s">
        <v>296</v>
      </c>
      <c r="C66" s="121"/>
      <c r="D66" s="121"/>
      <c r="E66" s="121"/>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row>
    <row r="67" s="113" customFormat="1" ht="16.5" customHeight="1" spans="1:251">
      <c r="A67" s="119"/>
      <c r="B67" s="121"/>
      <c r="C67" s="121"/>
      <c r="D67" s="121"/>
      <c r="E67" s="121"/>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c r="IF67" s="116"/>
      <c r="IG67" s="116"/>
      <c r="IH67" s="116"/>
      <c r="II67" s="116"/>
      <c r="IJ67" s="116"/>
      <c r="IK67" s="116"/>
      <c r="IL67" s="116"/>
      <c r="IM67" s="116"/>
      <c r="IN67" s="116"/>
      <c r="IO67" s="116"/>
      <c r="IP67" s="116"/>
      <c r="IQ67" s="116"/>
    </row>
    <row r="68" s="113" customFormat="1" ht="14.25" spans="1:5">
      <c r="A68" s="119"/>
      <c r="B68" s="121"/>
      <c r="C68" s="121"/>
      <c r="D68" s="121"/>
      <c r="E68" s="122"/>
    </row>
    <row r="70" s="113" customFormat="1" ht="22.5" customHeight="1" spans="1:253">
      <c r="A70" s="125" t="s">
        <v>297</v>
      </c>
      <c r="B70" s="127"/>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row>
  </sheetData>
  <mergeCells count="1">
    <mergeCell ref="A1:E1"/>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0"/>
  <sheetViews>
    <sheetView workbookViewId="0">
      <selection activeCell="A1" sqref="A1:E1"/>
    </sheetView>
  </sheetViews>
  <sheetFormatPr defaultColWidth="7.96666666666667" defaultRowHeight="12"/>
  <cols>
    <col min="1" max="1" width="13.25" style="113" customWidth="1"/>
    <col min="2" max="2" width="27.5083333333333" style="113" customWidth="1"/>
    <col min="3" max="5" width="17.875" style="113" customWidth="1"/>
    <col min="6" max="253" width="9.04166666666667" style="113" customWidth="1"/>
    <col min="254" max="16384" width="7.96666666666667" style="113"/>
  </cols>
  <sheetData>
    <row r="1" s="113" customFormat="1" ht="30" customHeight="1" spans="1:251">
      <c r="A1" s="126" t="s">
        <v>332</v>
      </c>
      <c r="B1" s="126"/>
      <c r="C1" s="126"/>
      <c r="D1" s="126"/>
      <c r="E1" s="12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s="114" customFormat="1" ht="19.5" customHeight="1" spans="1:4">
      <c r="A2" s="1" t="s">
        <v>333</v>
      </c>
      <c r="D2" s="117" t="s">
        <v>48</v>
      </c>
    </row>
    <row r="3" s="113" customFormat="1" ht="24" customHeight="1" spans="1:251">
      <c r="A3" s="118" t="s">
        <v>122</v>
      </c>
      <c r="B3" s="118" t="s">
        <v>301</v>
      </c>
      <c r="C3" s="118" t="s">
        <v>50</v>
      </c>
      <c r="D3" s="118" t="s">
        <v>51</v>
      </c>
      <c r="E3" s="118" t="s">
        <v>146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row>
    <row r="4" s="113" customFormat="1" ht="24" customHeight="1" spans="1:251">
      <c r="A4" s="119">
        <v>209</v>
      </c>
      <c r="B4" s="120" t="s">
        <v>302</v>
      </c>
      <c r="C4" s="121"/>
      <c r="D4" s="121"/>
      <c r="E4" s="121"/>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row>
    <row r="5" s="113" customFormat="1" ht="24" customHeight="1" spans="1:251">
      <c r="A5" s="119"/>
      <c r="B5" s="121"/>
      <c r="C5" s="121"/>
      <c r="D5" s="121"/>
      <c r="E5" s="12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row>
    <row r="6" s="113" customFormat="1" ht="24" customHeight="1" spans="1:251">
      <c r="A6" s="119">
        <v>20901</v>
      </c>
      <c r="B6" s="120" t="s">
        <v>303</v>
      </c>
      <c r="C6" s="121"/>
      <c r="D6" s="121"/>
      <c r="E6" s="121"/>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row>
    <row r="7" s="113" customFormat="1" ht="24" customHeight="1" spans="1:251">
      <c r="A7" s="119"/>
      <c r="B7" s="120"/>
      <c r="C7" s="121"/>
      <c r="D7" s="121"/>
      <c r="E7" s="121"/>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s="113" customFormat="1" ht="24" customHeight="1" spans="1:251">
      <c r="A8" s="119">
        <v>2090101</v>
      </c>
      <c r="B8" s="120" t="s">
        <v>304</v>
      </c>
      <c r="C8" s="121"/>
      <c r="D8" s="121"/>
      <c r="E8" s="121"/>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row>
    <row r="9" s="113" customFormat="1" ht="24" customHeight="1" spans="1:251">
      <c r="A9" s="119"/>
      <c r="B9" s="120"/>
      <c r="C9" s="121"/>
      <c r="D9" s="121"/>
      <c r="E9" s="121"/>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row>
    <row r="10" s="113" customFormat="1" ht="24" customHeight="1" spans="1:251">
      <c r="A10" s="119">
        <v>20911</v>
      </c>
      <c r="B10" s="120" t="s">
        <v>305</v>
      </c>
      <c r="C10" s="121"/>
      <c r="D10" s="121"/>
      <c r="E10" s="121"/>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row>
    <row r="11" s="113" customFormat="1" ht="24" customHeight="1" spans="1:251">
      <c r="A11" s="119"/>
      <c r="B11" s="120"/>
      <c r="C11" s="121"/>
      <c r="D11" s="121"/>
      <c r="E11" s="121"/>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row>
    <row r="12" s="113" customFormat="1" ht="24" customHeight="1" spans="1:251">
      <c r="A12" s="119">
        <v>2091101</v>
      </c>
      <c r="B12" s="120" t="s">
        <v>306</v>
      </c>
      <c r="C12" s="121"/>
      <c r="D12" s="121"/>
      <c r="E12" s="121"/>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row>
    <row r="13" s="113" customFormat="1" ht="24" customHeight="1" spans="1:251">
      <c r="A13" s="119"/>
      <c r="B13" s="120"/>
      <c r="C13" s="121"/>
      <c r="D13" s="121"/>
      <c r="E13" s="121"/>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row>
    <row r="14" s="113" customFormat="1" ht="24" customHeight="1" spans="1:251">
      <c r="A14" s="119">
        <v>20910</v>
      </c>
      <c r="B14" s="120" t="s">
        <v>307</v>
      </c>
      <c r="C14" s="121"/>
      <c r="D14" s="121"/>
      <c r="E14" s="121"/>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row>
    <row r="15" s="113" customFormat="1" ht="24" customHeight="1" spans="1:251">
      <c r="A15" s="119"/>
      <c r="B15" s="120"/>
      <c r="C15" s="121"/>
      <c r="D15" s="121"/>
      <c r="E15" s="121"/>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row>
    <row r="16" s="113" customFormat="1" ht="24" customHeight="1" spans="1:251">
      <c r="A16" s="119">
        <v>2091001</v>
      </c>
      <c r="B16" s="120" t="s">
        <v>308</v>
      </c>
      <c r="C16" s="121"/>
      <c r="D16" s="121"/>
      <c r="E16" s="121"/>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row>
    <row r="17" s="113" customFormat="1" ht="24" customHeight="1" spans="1:251">
      <c r="A17" s="119"/>
      <c r="B17" s="120"/>
      <c r="C17" s="121"/>
      <c r="D17" s="121"/>
      <c r="E17" s="121"/>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row>
    <row r="18" s="113" customFormat="1" ht="24" customHeight="1" spans="1:251">
      <c r="A18" s="119">
        <v>20903</v>
      </c>
      <c r="B18" s="120" t="s">
        <v>309</v>
      </c>
      <c r="C18" s="121"/>
      <c r="D18" s="121"/>
      <c r="E18" s="121"/>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row>
    <row r="19" s="113" customFormat="1" ht="24" customHeight="1" spans="1:251">
      <c r="A19" s="119"/>
      <c r="B19" s="121"/>
      <c r="C19" s="121"/>
      <c r="D19" s="121"/>
      <c r="E19" s="121"/>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row>
    <row r="20" s="113" customFormat="1" ht="24" customHeight="1" spans="1:253">
      <c r="A20" s="119">
        <v>2090301</v>
      </c>
      <c r="B20" s="120" t="s">
        <v>310</v>
      </c>
      <c r="C20" s="119"/>
      <c r="D20" s="119"/>
      <c r="E20" s="119"/>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row>
    <row r="21" s="113" customFormat="1" ht="24" customHeight="1" spans="1:253">
      <c r="A21" s="119"/>
      <c r="B21" s="120"/>
      <c r="C21" s="119"/>
      <c r="D21" s="119"/>
      <c r="E21" s="119"/>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row>
    <row r="22" s="113" customFormat="1" ht="24" customHeight="1" spans="1:253">
      <c r="A22" s="119">
        <v>2090302</v>
      </c>
      <c r="B22" s="120" t="s">
        <v>311</v>
      </c>
      <c r="C22" s="119"/>
      <c r="D22" s="119"/>
      <c r="E22" s="119"/>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row>
    <row r="23" s="113" customFormat="1" ht="24" customHeight="1" spans="1:253">
      <c r="A23" s="119"/>
      <c r="B23" s="120"/>
      <c r="C23" s="119"/>
      <c r="D23" s="119"/>
      <c r="E23" s="119"/>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row>
    <row r="24" s="113" customFormat="1" ht="24" customHeight="1" spans="1:253">
      <c r="A24" s="119">
        <v>20912</v>
      </c>
      <c r="B24" s="120" t="s">
        <v>312</v>
      </c>
      <c r="C24" s="121"/>
      <c r="D24" s="121"/>
      <c r="E24" s="121"/>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row>
    <row r="25" s="113" customFormat="1" ht="24" customHeight="1" spans="1:253">
      <c r="A25" s="119"/>
      <c r="B25" s="120"/>
      <c r="C25" s="121"/>
      <c r="D25" s="121"/>
      <c r="E25" s="121"/>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row>
    <row r="26" s="113" customFormat="1" ht="24" customHeight="1" spans="1:253">
      <c r="A26" s="119">
        <v>2091201</v>
      </c>
      <c r="B26" s="120" t="s">
        <v>313</v>
      </c>
      <c r="C26" s="121"/>
      <c r="D26" s="121"/>
      <c r="E26" s="121"/>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row>
    <row r="27" s="113" customFormat="1" ht="24" customHeight="1" spans="1:253">
      <c r="A27" s="119"/>
      <c r="B27" s="120"/>
      <c r="C27" s="121"/>
      <c r="D27" s="121"/>
      <c r="E27" s="121"/>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c r="IR27" s="116"/>
      <c r="IS27" s="116"/>
    </row>
    <row r="28" s="113" customFormat="1" ht="24" customHeight="1" spans="1:253">
      <c r="A28" s="119">
        <v>2091202</v>
      </c>
      <c r="B28" s="120" t="s">
        <v>314</v>
      </c>
      <c r="C28" s="121"/>
      <c r="D28" s="121"/>
      <c r="E28" s="121"/>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row>
    <row r="29" s="113" customFormat="1" ht="24" customHeight="1" spans="1:253">
      <c r="A29" s="119"/>
      <c r="B29" s="120"/>
      <c r="C29" s="121"/>
      <c r="D29" s="121"/>
      <c r="E29" s="121"/>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row>
    <row r="30" s="113" customFormat="1" ht="24" customHeight="1" spans="1:253">
      <c r="A30" s="119">
        <v>20904</v>
      </c>
      <c r="B30" s="120" t="s">
        <v>315</v>
      </c>
      <c r="C30" s="121"/>
      <c r="D30" s="121"/>
      <c r="E30" s="121"/>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row>
    <row r="31" s="113" customFormat="1" ht="24" customHeight="1" spans="1:5">
      <c r="A31" s="119"/>
      <c r="B31" s="120"/>
      <c r="C31" s="121"/>
      <c r="D31" s="121"/>
      <c r="E31" s="121"/>
    </row>
    <row r="32" s="113" customFormat="1" ht="24" customHeight="1" spans="1:5">
      <c r="A32" s="119">
        <v>2090401</v>
      </c>
      <c r="B32" s="120" t="s">
        <v>316</v>
      </c>
      <c r="C32" s="121"/>
      <c r="D32" s="121"/>
      <c r="E32" s="121"/>
    </row>
    <row r="33" s="113" customFormat="1" ht="24" customHeight="1" spans="1:5">
      <c r="A33" s="119"/>
      <c r="B33" s="120"/>
      <c r="C33" s="121"/>
      <c r="D33" s="121"/>
      <c r="E33" s="121"/>
    </row>
    <row r="34" s="113" customFormat="1" ht="24" customHeight="1" spans="1:5">
      <c r="A34" s="119">
        <v>20902</v>
      </c>
      <c r="B34" s="120" t="s">
        <v>317</v>
      </c>
      <c r="C34" s="121"/>
      <c r="D34" s="121"/>
      <c r="E34" s="121"/>
    </row>
    <row r="35" s="113" customFormat="1" ht="24" customHeight="1" spans="1:5">
      <c r="A35" s="119"/>
      <c r="B35" s="120"/>
      <c r="C35" s="121"/>
      <c r="D35" s="121"/>
      <c r="E35" s="121"/>
    </row>
    <row r="36" s="113" customFormat="1" ht="24" customHeight="1" spans="1:5">
      <c r="A36" s="119">
        <v>2090201</v>
      </c>
      <c r="B36" s="120" t="s">
        <v>318</v>
      </c>
      <c r="C36" s="121"/>
      <c r="D36" s="121"/>
      <c r="E36" s="121"/>
    </row>
    <row r="37" s="113" customFormat="1" ht="24" customHeight="1" spans="1:5">
      <c r="A37" s="119"/>
      <c r="B37" s="120"/>
      <c r="C37" s="121"/>
      <c r="D37" s="121"/>
      <c r="E37" s="121"/>
    </row>
    <row r="38" s="113" customFormat="1" ht="24" customHeight="1" spans="1:5">
      <c r="A38" s="119">
        <v>209</v>
      </c>
      <c r="B38" s="120" t="s">
        <v>302</v>
      </c>
      <c r="C38" s="121"/>
      <c r="D38" s="121"/>
      <c r="E38" s="122"/>
    </row>
    <row r="40" s="113" customFormat="1" ht="22.5" customHeight="1" spans="1:253">
      <c r="A40" s="125" t="s">
        <v>297</v>
      </c>
      <c r="B40" s="12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row>
  </sheetData>
  <mergeCells count="1">
    <mergeCell ref="A1:E1"/>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5"/>
  <sheetViews>
    <sheetView workbookViewId="0">
      <selection activeCell="A1" sqref="A1:E1"/>
    </sheetView>
  </sheetViews>
  <sheetFormatPr defaultColWidth="7.96666666666667" defaultRowHeight="12"/>
  <cols>
    <col min="1" max="1" width="8.875" style="113" customWidth="1"/>
    <col min="2" max="2" width="34" style="113" customWidth="1"/>
    <col min="3" max="5" width="13.75" style="113" customWidth="1"/>
    <col min="6" max="253" width="9.04166666666667" style="113" customWidth="1"/>
    <col min="254" max="16384" width="7.96666666666667" style="113"/>
  </cols>
  <sheetData>
    <row r="1" s="113" customFormat="1" ht="30" customHeight="1" spans="1:253">
      <c r="A1" s="115" t="s">
        <v>334</v>
      </c>
      <c r="B1" s="115"/>
      <c r="C1" s="115"/>
      <c r="D1" s="115"/>
      <c r="E1" s="115"/>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row>
    <row r="2" s="114" customFormat="1" ht="19.5" customHeight="1" spans="1:4">
      <c r="A2" s="1" t="s">
        <v>335</v>
      </c>
      <c r="D2" s="117" t="s">
        <v>48</v>
      </c>
    </row>
    <row r="3" s="113" customFormat="1" ht="22.5" customHeight="1" spans="1:253">
      <c r="A3" s="118" t="s">
        <v>122</v>
      </c>
      <c r="B3" s="118" t="s">
        <v>301</v>
      </c>
      <c r="C3" s="118" t="s">
        <v>321</v>
      </c>
      <c r="D3" s="118" t="s">
        <v>51</v>
      </c>
      <c r="E3" s="118" t="s">
        <v>146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row>
    <row r="4" s="113" customFormat="1" ht="22.5" customHeight="1" spans="1:253">
      <c r="A4" s="119">
        <v>23009</v>
      </c>
      <c r="B4" s="120" t="s">
        <v>322</v>
      </c>
      <c r="C4" s="121"/>
      <c r="D4" s="121"/>
      <c r="E4" s="121"/>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row>
    <row r="5" s="113" customFormat="1" ht="22.5" customHeight="1" spans="1:253">
      <c r="A5" s="119"/>
      <c r="B5" s="121"/>
      <c r="C5" s="121"/>
      <c r="D5" s="121"/>
      <c r="E5" s="12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row>
    <row r="6" s="113" customFormat="1" ht="22.5" customHeight="1" spans="1:253">
      <c r="A6" s="119">
        <v>2300911</v>
      </c>
      <c r="B6" s="120" t="s">
        <v>323</v>
      </c>
      <c r="C6" s="121"/>
      <c r="D6" s="121"/>
      <c r="E6" s="121"/>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row>
    <row r="7" s="113" customFormat="1" ht="22.5" customHeight="1" spans="1:253">
      <c r="A7" s="119"/>
      <c r="B7" s="120"/>
      <c r="C7" s="121"/>
      <c r="D7" s="121"/>
      <c r="E7" s="121"/>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row>
    <row r="8" s="113" customFormat="1" ht="22.5" customHeight="1" spans="1:253">
      <c r="A8" s="119">
        <v>2300916</v>
      </c>
      <c r="B8" s="120" t="s">
        <v>324</v>
      </c>
      <c r="C8" s="121"/>
      <c r="D8" s="121"/>
      <c r="E8" s="121"/>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row>
    <row r="9" s="113" customFormat="1" ht="22.5" customHeight="1" spans="1:253">
      <c r="A9" s="119"/>
      <c r="B9" s="120"/>
      <c r="C9" s="121"/>
      <c r="D9" s="121"/>
      <c r="E9" s="121"/>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row>
    <row r="10" s="113" customFormat="1" ht="22.5" customHeight="1" spans="1:253">
      <c r="A10" s="119">
        <v>2300915</v>
      </c>
      <c r="B10" s="120" t="s">
        <v>325</v>
      </c>
      <c r="C10" s="121"/>
      <c r="D10" s="121"/>
      <c r="E10" s="121"/>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row>
    <row r="11" s="113" customFormat="1" ht="22.5" customHeight="1" spans="1:253">
      <c r="A11" s="119"/>
      <c r="B11" s="120"/>
      <c r="C11" s="121"/>
      <c r="D11" s="121"/>
      <c r="E11" s="121"/>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row>
    <row r="12" s="113" customFormat="1" ht="22.5" customHeight="1" spans="1:253">
      <c r="A12" s="119">
        <v>2300913</v>
      </c>
      <c r="B12" s="120" t="s">
        <v>326</v>
      </c>
      <c r="C12" s="121"/>
      <c r="D12" s="121"/>
      <c r="E12" s="121"/>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row>
    <row r="13" s="113" customFormat="1" ht="22.5" customHeight="1" spans="1:253">
      <c r="A13" s="119"/>
      <c r="B13" s="120"/>
      <c r="C13" s="121"/>
      <c r="D13" s="121"/>
      <c r="E13" s="121"/>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row>
    <row r="14" s="113" customFormat="1" ht="22.5" customHeight="1" spans="1:253">
      <c r="A14" s="119">
        <v>2300917</v>
      </c>
      <c r="B14" s="120" t="s">
        <v>327</v>
      </c>
      <c r="C14" s="121"/>
      <c r="D14" s="121"/>
      <c r="E14" s="121"/>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row>
    <row r="15" s="113" customFormat="1" ht="22.5" customHeight="1" spans="1:253">
      <c r="A15" s="119">
        <v>2300914</v>
      </c>
      <c r="B15" s="120" t="s">
        <v>328</v>
      </c>
      <c r="C15" s="121"/>
      <c r="D15" s="121"/>
      <c r="E15" s="121"/>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row>
    <row r="16" s="113" customFormat="1" ht="22.5" customHeight="1" spans="1:253">
      <c r="A16" s="119"/>
      <c r="B16" s="120"/>
      <c r="C16" s="121"/>
      <c r="D16" s="121"/>
      <c r="E16" s="121"/>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row>
    <row r="17" s="113" customFormat="1" ht="22.5" customHeight="1" spans="1:253">
      <c r="A17" s="119">
        <v>2300912</v>
      </c>
      <c r="B17" s="120" t="s">
        <v>329</v>
      </c>
      <c r="C17" s="121"/>
      <c r="D17" s="121"/>
      <c r="E17" s="122"/>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row>
    <row r="18" s="113" customFormat="1" ht="22.5" customHeight="1" spans="1:253">
      <c r="A18" s="123"/>
      <c r="B18" s="124"/>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row>
    <row r="19" s="113" customFormat="1" ht="16.5" customHeight="1" spans="1:253">
      <c r="A19" s="125" t="s">
        <v>297</v>
      </c>
      <c r="B19" s="124"/>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row>
    <row r="20" s="113" customFormat="1" ht="16.5" customHeight="1" spans="1:253">
      <c r="A20" s="123"/>
      <c r="B20" s="124"/>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row>
    <row r="21" s="113" customFormat="1" ht="16.5" customHeight="1" spans="1:253">
      <c r="A21" s="116"/>
      <c r="B21" s="124"/>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row>
    <row r="22" s="113" customFormat="1" ht="16.5" customHeight="1" spans="1:253">
      <c r="A22" s="116"/>
      <c r="B22" s="124"/>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row>
    <row r="23" s="113" customFormat="1" ht="16.5" customHeight="1" spans="1:253">
      <c r="A23" s="116"/>
      <c r="B23" s="124"/>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row>
    <row r="24" s="113" customFormat="1" ht="16.5" customHeight="1" spans="1:253">
      <c r="A24" s="116"/>
      <c r="B24" s="124"/>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row>
    <row r="25" s="113" customFormat="1" ht="16.5" customHeight="1" spans="1:253">
      <c r="A25" s="116"/>
      <c r="B25" s="124"/>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row>
  </sheetData>
  <mergeCells count="1">
    <mergeCell ref="A1:E1"/>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J16" sqref="J16"/>
    </sheetView>
  </sheetViews>
  <sheetFormatPr defaultColWidth="9" defaultRowHeight="14.25" outlineLevelCol="5"/>
  <cols>
    <col min="1" max="1" width="35.2" customWidth="1"/>
    <col min="2" max="2" width="13.6" style="84" customWidth="1"/>
    <col min="3" max="3" width="13.5" style="84" customWidth="1"/>
    <col min="4" max="4" width="13.5" customWidth="1"/>
    <col min="8" max="8" width="10.4" customWidth="1"/>
    <col min="9" max="9" width="9.7" customWidth="1"/>
  </cols>
  <sheetData>
    <row r="1" ht="26.25" customHeight="1" spans="1:4">
      <c r="A1" s="85" t="s">
        <v>336</v>
      </c>
      <c r="B1" s="85"/>
      <c r="C1" s="85"/>
      <c r="D1" s="85"/>
    </row>
    <row r="2" ht="19.5" customHeight="1" spans="1:4">
      <c r="A2" s="86" t="s">
        <v>337</v>
      </c>
      <c r="B2" s="87"/>
      <c r="C2" s="88" t="s">
        <v>48</v>
      </c>
      <c r="D2" s="88"/>
    </row>
    <row r="3" ht="52.5" customHeight="1" spans="1:5">
      <c r="A3" s="89" t="s">
        <v>49</v>
      </c>
      <c r="B3" s="90" t="s">
        <v>50</v>
      </c>
      <c r="C3" s="90" t="s">
        <v>51</v>
      </c>
      <c r="D3" s="91" t="s">
        <v>52</v>
      </c>
      <c r="E3" s="92"/>
    </row>
    <row r="4" ht="22.5" customHeight="1" spans="1:6">
      <c r="A4" s="93" t="s">
        <v>338</v>
      </c>
      <c r="B4" s="94">
        <v>3</v>
      </c>
      <c r="C4" s="84">
        <v>3</v>
      </c>
      <c r="D4" s="95">
        <f>(C4/B4-1)*100</f>
        <v>0</v>
      </c>
      <c r="E4" s="96"/>
      <c r="F4" s="97"/>
    </row>
    <row r="5" ht="22.5" customHeight="1" spans="1:6">
      <c r="A5" s="93" t="s">
        <v>339</v>
      </c>
      <c r="B5" s="94">
        <v>82.5</v>
      </c>
      <c r="C5" s="84">
        <v>82</v>
      </c>
      <c r="D5" s="95">
        <f>(C5/B5-1)*100</f>
        <v>-0.60606060606061</v>
      </c>
      <c r="E5" s="96"/>
      <c r="F5" s="97"/>
    </row>
    <row r="6" ht="22.5" customHeight="1" spans="1:6">
      <c r="A6" s="98" t="s">
        <v>340</v>
      </c>
      <c r="B6" s="94">
        <v>688.95</v>
      </c>
      <c r="C6" s="84">
        <v>684</v>
      </c>
      <c r="D6" s="95">
        <f>(C6/B6-1)*100</f>
        <v>-0.718484650555196</v>
      </c>
      <c r="E6" s="96"/>
      <c r="F6" s="97"/>
    </row>
    <row r="7" ht="22.5" customHeight="1" spans="1:6">
      <c r="A7" s="93" t="s">
        <v>341</v>
      </c>
      <c r="B7" s="94">
        <v>688.95</v>
      </c>
      <c r="C7" s="84">
        <v>684</v>
      </c>
      <c r="D7" s="95">
        <f>(C7/B7-1)*100</f>
        <v>-0.718484650555196</v>
      </c>
      <c r="E7" s="96"/>
      <c r="F7" s="97"/>
    </row>
    <row r="8" ht="22.5" customHeight="1" spans="1:6">
      <c r="A8" s="93" t="s">
        <v>342</v>
      </c>
      <c r="B8" s="94">
        <v>0</v>
      </c>
      <c r="C8" s="84">
        <v>0</v>
      </c>
      <c r="D8" s="95"/>
      <c r="E8" s="96"/>
      <c r="F8" s="97"/>
    </row>
    <row r="9" ht="22.5" customHeight="1" spans="1:6">
      <c r="A9" s="99"/>
      <c r="B9" s="100"/>
      <c r="C9" s="101"/>
      <c r="D9" s="95"/>
      <c r="E9" s="96"/>
      <c r="F9" s="97"/>
    </row>
    <row r="10" ht="22.5" customHeight="1" spans="1:6">
      <c r="A10" s="99"/>
      <c r="B10" s="100"/>
      <c r="C10" s="101"/>
      <c r="D10" s="95"/>
      <c r="E10" s="96"/>
      <c r="F10" s="97"/>
    </row>
    <row r="11" ht="22.5" customHeight="1" spans="1:6">
      <c r="A11" s="99"/>
      <c r="B11" s="100"/>
      <c r="C11" s="102"/>
      <c r="D11" s="95"/>
      <c r="E11" s="96"/>
      <c r="F11" s="97"/>
    </row>
    <row r="12" ht="22.5" customHeight="1" spans="1:6">
      <c r="A12" s="99"/>
      <c r="B12" s="103"/>
      <c r="C12" s="103"/>
      <c r="D12" s="95"/>
      <c r="E12" s="96"/>
      <c r="F12" s="97"/>
    </row>
    <row r="13" ht="22.5" customHeight="1" spans="1:6">
      <c r="A13" s="99"/>
      <c r="B13" s="103"/>
      <c r="C13" s="103"/>
      <c r="D13" s="95"/>
      <c r="E13" s="96"/>
      <c r="F13" s="97"/>
    </row>
    <row r="14" ht="22.5" customHeight="1" spans="1:6">
      <c r="A14" s="99"/>
      <c r="B14" s="103"/>
      <c r="C14" s="103"/>
      <c r="D14" s="95"/>
      <c r="E14" s="96"/>
      <c r="F14" s="97"/>
    </row>
    <row r="15" ht="22.5" customHeight="1" spans="1:6">
      <c r="A15" s="92"/>
      <c r="B15" s="104"/>
      <c r="C15" s="104"/>
      <c r="D15" s="95"/>
      <c r="E15" s="96"/>
      <c r="F15" s="97"/>
    </row>
    <row r="16" ht="22.5" customHeight="1" spans="1:6">
      <c r="A16" s="92"/>
      <c r="B16" s="104"/>
      <c r="C16" s="104"/>
      <c r="D16" s="95"/>
      <c r="E16" s="96"/>
      <c r="F16" s="97"/>
    </row>
    <row r="17" ht="22.5" customHeight="1" spans="1:6">
      <c r="A17" s="92"/>
      <c r="B17" s="104"/>
      <c r="C17" s="104"/>
      <c r="D17" s="95"/>
      <c r="E17" s="96"/>
      <c r="F17" s="97"/>
    </row>
    <row r="18" ht="22.5" customHeight="1" spans="1:6">
      <c r="A18" s="105"/>
      <c r="B18" s="103"/>
      <c r="C18" s="103"/>
      <c r="D18" s="95"/>
      <c r="E18" s="96"/>
      <c r="F18" s="97"/>
    </row>
    <row r="19" ht="22.5" customHeight="1" spans="1:6">
      <c r="A19" s="105"/>
      <c r="B19" s="103"/>
      <c r="C19" s="103"/>
      <c r="D19" s="95"/>
      <c r="E19" s="96"/>
      <c r="F19" s="97"/>
    </row>
    <row r="20" ht="21" customHeight="1" spans="1:6">
      <c r="A20" s="106" t="s">
        <v>249</v>
      </c>
      <c r="B20" s="107">
        <f>SUM(B4:B6)</f>
        <v>774.45</v>
      </c>
      <c r="C20" s="107">
        <f>SUM(C4:C6)</f>
        <v>769</v>
      </c>
      <c r="D20" s="108">
        <f>(C20/B20-1)*100</f>
        <v>-0.703725224352769</v>
      </c>
      <c r="E20" s="96"/>
      <c r="F20" s="97"/>
    </row>
    <row r="21" ht="54.75" customHeight="1" spans="1:5">
      <c r="A21" s="109" t="s">
        <v>343</v>
      </c>
      <c r="B21" s="109"/>
      <c r="C21" s="109"/>
      <c r="D21" s="109"/>
      <c r="E21" s="110"/>
    </row>
    <row r="22" ht="31.5" customHeight="1" spans="1:4">
      <c r="A22" s="111" t="s">
        <v>344</v>
      </c>
      <c r="B22" s="112"/>
      <c r="C22" s="112"/>
      <c r="D22" s="112"/>
    </row>
    <row r="23" ht="20.25" customHeight="1" spans="1:1">
      <c r="A23" s="97"/>
    </row>
  </sheetData>
  <mergeCells count="4">
    <mergeCell ref="A1:D1"/>
    <mergeCell ref="C2:D2"/>
    <mergeCell ref="A21:D21"/>
    <mergeCell ref="A22:D22"/>
  </mergeCells>
  <pageMargins left="0.707638888888889" right="0.707638888888889" top="0.747916666666667" bottom="0.747916666666667" header="0.313888888888889" footer="0.313888888888889"/>
  <pageSetup paperSize="9" firstPageNumber="27" orientation="portrait" useFirstPageNumber="1"/>
  <headerFooter>
    <oddFooter>&amp;C27</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opLeftCell="C7" workbookViewId="0">
      <selection activeCell="O37" sqref="O37"/>
    </sheetView>
  </sheetViews>
  <sheetFormatPr defaultColWidth="10" defaultRowHeight="13.5" outlineLevelCol="5"/>
  <cols>
    <col min="1" max="2" width="9" style="28" hidden="1"/>
    <col min="3" max="3" width="22.1333333333333" style="28" customWidth="1"/>
    <col min="4" max="4" width="20" style="28" customWidth="1"/>
    <col min="5" max="5" width="24.25" style="28" customWidth="1"/>
    <col min="6" max="6" width="15.75" style="28" customWidth="1"/>
    <col min="7" max="7" width="9.76666666666667" style="28" customWidth="1"/>
    <col min="8" max="16384" width="10" style="28"/>
  </cols>
  <sheetData>
    <row r="1" s="28" customFormat="1" ht="22.5" hidden="1" spans="1:4">
      <c r="A1" s="57">
        <v>0</v>
      </c>
      <c r="B1" s="57" t="s">
        <v>345</v>
      </c>
      <c r="C1" s="57" t="s">
        <v>346</v>
      </c>
      <c r="D1" s="57" t="s">
        <v>347</v>
      </c>
    </row>
    <row r="2" s="28" customFormat="1" ht="22.5" hidden="1" spans="1:4">
      <c r="A2" s="57">
        <v>0</v>
      </c>
      <c r="B2" s="57" t="s">
        <v>348</v>
      </c>
      <c r="C2" s="57" t="s">
        <v>349</v>
      </c>
      <c r="D2" s="57" t="s">
        <v>350</v>
      </c>
    </row>
    <row r="3" s="28" customFormat="1" hidden="1" spans="1:5">
      <c r="A3" s="57">
        <v>0</v>
      </c>
      <c r="B3" s="57" t="s">
        <v>351</v>
      </c>
      <c r="C3" s="57" t="s">
        <v>352</v>
      </c>
      <c r="E3" s="82"/>
    </row>
    <row r="4" s="28" customFormat="1" ht="35" customHeight="1" spans="1:6">
      <c r="A4" s="57">
        <v>0</v>
      </c>
      <c r="C4" s="83" t="s">
        <v>353</v>
      </c>
      <c r="D4" s="83"/>
      <c r="E4" s="83"/>
      <c r="F4" s="83"/>
    </row>
    <row r="5" s="28" customFormat="1" ht="25" customHeight="1" spans="1:6">
      <c r="A5" s="57">
        <v>0</v>
      </c>
      <c r="C5" s="78" t="s">
        <v>354</v>
      </c>
      <c r="D5" s="78"/>
      <c r="F5" s="39" t="s">
        <v>355</v>
      </c>
    </row>
    <row r="6" s="28" customFormat="1" ht="37" customHeight="1" spans="1:6">
      <c r="A6" s="57">
        <v>0</v>
      </c>
      <c r="C6" s="59" t="s">
        <v>356</v>
      </c>
      <c r="D6" s="59" t="s">
        <v>357</v>
      </c>
      <c r="E6" s="59" t="s">
        <v>358</v>
      </c>
      <c r="F6" s="59" t="s">
        <v>359</v>
      </c>
    </row>
    <row r="7" s="28" customFormat="1" ht="30" customHeight="1" spans="1:6">
      <c r="A7" s="57" t="s">
        <v>360</v>
      </c>
      <c r="B7" s="57" t="s">
        <v>361</v>
      </c>
      <c r="C7" s="79" t="s">
        <v>362</v>
      </c>
      <c r="D7" s="80">
        <v>4.7</v>
      </c>
      <c r="E7" s="80">
        <v>1.6</v>
      </c>
      <c r="F7" s="80">
        <v>4.26</v>
      </c>
    </row>
    <row r="8" s="28" customFormat="1" ht="30" customHeight="1" spans="1:6">
      <c r="A8" s="57" t="s">
        <v>360</v>
      </c>
      <c r="B8" s="57" t="s">
        <v>363</v>
      </c>
      <c r="C8" s="79"/>
      <c r="D8" s="80"/>
      <c r="E8" s="80"/>
      <c r="F8" s="80"/>
    </row>
    <row r="9" s="28" customFormat="1" ht="30" customHeight="1" spans="1:6">
      <c r="A9" s="57"/>
      <c r="B9" s="57"/>
      <c r="C9" s="79"/>
      <c r="D9" s="80"/>
      <c r="E9" s="80"/>
      <c r="F9" s="80"/>
    </row>
    <row r="10" s="28" customFormat="1" ht="30" customHeight="1" spans="1:6">
      <c r="A10" s="57" t="s">
        <v>360</v>
      </c>
      <c r="B10" s="57" t="s">
        <v>364</v>
      </c>
      <c r="C10" s="79"/>
      <c r="D10" s="80"/>
      <c r="E10" s="80"/>
      <c r="F10" s="80"/>
    </row>
  </sheetData>
  <mergeCells count="1">
    <mergeCell ref="C4:F4"/>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opLeftCell="C4" workbookViewId="0">
      <selection activeCell="H33" sqref="H33"/>
    </sheetView>
  </sheetViews>
  <sheetFormatPr defaultColWidth="10" defaultRowHeight="13.5" outlineLevelCol="5"/>
  <cols>
    <col min="1" max="2" width="9" style="28" hidden="1"/>
    <col min="3" max="3" width="24.25" style="28" customWidth="1"/>
    <col min="4" max="4" width="23" style="28" customWidth="1"/>
    <col min="5" max="5" width="24.75" style="28" customWidth="1"/>
    <col min="6" max="6" width="18.1333333333333" style="28" customWidth="1"/>
    <col min="7" max="7" width="9.76666666666667" style="28" customWidth="1"/>
    <col min="8" max="16384" width="10" style="28"/>
  </cols>
  <sheetData>
    <row r="1" s="28" customFormat="1" ht="22.5" hidden="1" spans="1:4">
      <c r="A1" s="57">
        <v>0</v>
      </c>
      <c r="B1" s="57" t="s">
        <v>345</v>
      </c>
      <c r="C1" s="57" t="s">
        <v>346</v>
      </c>
      <c r="D1" s="57" t="s">
        <v>347</v>
      </c>
    </row>
    <row r="2" s="28" customFormat="1" ht="22.5" hidden="1" spans="1:4">
      <c r="A2" s="57">
        <v>0</v>
      </c>
      <c r="B2" s="57" t="s">
        <v>348</v>
      </c>
      <c r="C2" s="57" t="s">
        <v>349</v>
      </c>
      <c r="D2" s="57" t="s">
        <v>350</v>
      </c>
    </row>
    <row r="3" s="28" customFormat="1" hidden="1" spans="1:5">
      <c r="A3" s="57">
        <v>0</v>
      </c>
      <c r="B3" s="57" t="s">
        <v>351</v>
      </c>
      <c r="C3" s="57" t="s">
        <v>352</v>
      </c>
      <c r="E3" s="82"/>
    </row>
    <row r="4" s="28" customFormat="1" ht="35" customHeight="1" spans="1:6">
      <c r="A4" s="57">
        <v>0</v>
      </c>
      <c r="C4" s="83" t="s">
        <v>365</v>
      </c>
      <c r="D4" s="83"/>
      <c r="E4" s="83"/>
      <c r="F4" s="83"/>
    </row>
    <row r="5" s="28" customFormat="1" ht="25" customHeight="1" spans="1:6">
      <c r="A5" s="57">
        <v>0</v>
      </c>
      <c r="C5" s="78" t="s">
        <v>366</v>
      </c>
      <c r="D5" s="78"/>
      <c r="F5" s="39" t="s">
        <v>355</v>
      </c>
    </row>
    <row r="6" s="28" customFormat="1" ht="37" customHeight="1" spans="1:6">
      <c r="A6" s="57">
        <v>0</v>
      </c>
      <c r="C6" s="59" t="s">
        <v>356</v>
      </c>
      <c r="D6" s="59" t="s">
        <v>367</v>
      </c>
      <c r="E6" s="59" t="s">
        <v>368</v>
      </c>
      <c r="F6" s="59" t="s">
        <v>369</v>
      </c>
    </row>
    <row r="7" s="28" customFormat="1" ht="30" customHeight="1" spans="1:6">
      <c r="A7" s="57" t="s">
        <v>360</v>
      </c>
      <c r="B7" s="57" t="s">
        <v>361</v>
      </c>
      <c r="C7" s="79" t="s">
        <v>362</v>
      </c>
      <c r="D7" s="80">
        <v>10.9</v>
      </c>
      <c r="E7" s="80">
        <v>0.3</v>
      </c>
      <c r="F7" s="80">
        <v>10.9</v>
      </c>
    </row>
    <row r="8" s="28" customFormat="1" ht="30" customHeight="1" spans="1:6">
      <c r="A8" s="57" t="s">
        <v>360</v>
      </c>
      <c r="B8" s="57" t="s">
        <v>363</v>
      </c>
      <c r="C8" s="79"/>
      <c r="D8" s="80"/>
      <c r="E8" s="80"/>
      <c r="F8" s="80"/>
    </row>
    <row r="9" s="28" customFormat="1" ht="30" customHeight="1" spans="1:6">
      <c r="A9" s="57"/>
      <c r="B9" s="57"/>
      <c r="C9" s="79"/>
      <c r="D9" s="80"/>
      <c r="E9" s="80"/>
      <c r="F9" s="80"/>
    </row>
    <row r="10" s="28" customFormat="1" ht="30" customHeight="1" spans="1:6">
      <c r="A10" s="57" t="s">
        <v>360</v>
      </c>
      <c r="B10" s="57" t="s">
        <v>364</v>
      </c>
      <c r="C10" s="79"/>
      <c r="D10" s="80"/>
      <c r="E10" s="80"/>
      <c r="F10" s="80"/>
    </row>
  </sheetData>
  <mergeCells count="1">
    <mergeCell ref="C4:F4"/>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C4" workbookViewId="0">
      <selection activeCell="C4" sqref="C4:L4"/>
    </sheetView>
  </sheetViews>
  <sheetFormatPr defaultColWidth="10" defaultRowHeight="13.5"/>
  <cols>
    <col min="1" max="2" width="9" style="28" hidden="1"/>
    <col min="3" max="3" width="20.5" style="28" customWidth="1"/>
    <col min="4" max="12" width="12.6333333333333" style="28" customWidth="1"/>
    <col min="13" max="13" width="9.76666666666667" style="28" customWidth="1"/>
    <col min="14" max="16384" width="10" style="28"/>
  </cols>
  <sheetData>
    <row r="1" s="28" customFormat="1" ht="22.5" hidden="1" spans="1:4">
      <c r="A1" s="57">
        <v>0</v>
      </c>
      <c r="B1" s="57" t="s">
        <v>345</v>
      </c>
      <c r="C1" s="57" t="s">
        <v>346</v>
      </c>
      <c r="D1" s="57" t="s">
        <v>347</v>
      </c>
    </row>
    <row r="2" s="28" customFormat="1" ht="22.5" hidden="1" spans="1:5">
      <c r="A2" s="57">
        <v>0</v>
      </c>
      <c r="B2" s="57" t="s">
        <v>348</v>
      </c>
      <c r="C2" s="57" t="s">
        <v>349</v>
      </c>
      <c r="D2" s="57" t="s">
        <v>350</v>
      </c>
      <c r="E2" s="57"/>
    </row>
    <row r="3" s="28" customFormat="1" hidden="1" spans="1:12">
      <c r="A3" s="57">
        <v>0</v>
      </c>
      <c r="B3" s="57" t="s">
        <v>351</v>
      </c>
      <c r="C3" s="57" t="s">
        <v>352</v>
      </c>
      <c r="E3" s="57" t="s">
        <v>370</v>
      </c>
      <c r="F3" s="57" t="s">
        <v>371</v>
      </c>
      <c r="G3" s="82"/>
      <c r="H3" s="82"/>
      <c r="I3" s="82"/>
      <c r="K3" s="57" t="s">
        <v>372</v>
      </c>
      <c r="L3" s="57" t="s">
        <v>373</v>
      </c>
    </row>
    <row r="4" s="28" customFormat="1" ht="35" customHeight="1" spans="1:12">
      <c r="A4" s="57">
        <v>0</v>
      </c>
      <c r="C4" s="83" t="s">
        <v>374</v>
      </c>
      <c r="D4" s="83"/>
      <c r="E4" s="83"/>
      <c r="F4" s="83"/>
      <c r="G4" s="83"/>
      <c r="H4" s="83"/>
      <c r="I4" s="83"/>
      <c r="J4" s="83"/>
      <c r="K4" s="83"/>
      <c r="L4" s="83"/>
    </row>
    <row r="5" s="28" customFormat="1" ht="25" customHeight="1" spans="1:12">
      <c r="A5" s="57">
        <v>0</v>
      </c>
      <c r="C5" s="78" t="s">
        <v>375</v>
      </c>
      <c r="D5" s="78"/>
      <c r="L5" s="39" t="s">
        <v>355</v>
      </c>
    </row>
    <row r="6" s="28" customFormat="1" ht="25" customHeight="1" spans="1:12">
      <c r="A6" s="57">
        <v>0</v>
      </c>
      <c r="C6" s="59" t="s">
        <v>356</v>
      </c>
      <c r="D6" s="59" t="s">
        <v>376</v>
      </c>
      <c r="E6" s="59"/>
      <c r="F6" s="59"/>
      <c r="G6" s="59" t="s">
        <v>377</v>
      </c>
      <c r="H6" s="59"/>
      <c r="I6" s="59"/>
      <c r="J6" s="59" t="s">
        <v>378</v>
      </c>
      <c r="K6" s="59"/>
      <c r="L6" s="59"/>
    </row>
    <row r="7" s="28" customFormat="1" ht="25" customHeight="1" spans="1:12">
      <c r="A7" s="57">
        <v>0</v>
      </c>
      <c r="C7" s="59"/>
      <c r="D7" s="59" t="s">
        <v>164</v>
      </c>
      <c r="E7" s="59" t="s">
        <v>379</v>
      </c>
      <c r="F7" s="59" t="s">
        <v>380</v>
      </c>
      <c r="G7" s="59" t="s">
        <v>164</v>
      </c>
      <c r="H7" s="59" t="s">
        <v>379</v>
      </c>
      <c r="I7" s="59" t="s">
        <v>380</v>
      </c>
      <c r="J7" s="59" t="s">
        <v>164</v>
      </c>
      <c r="K7" s="59" t="s">
        <v>379</v>
      </c>
      <c r="L7" s="59" t="s">
        <v>380</v>
      </c>
    </row>
    <row r="8" s="28" customFormat="1" ht="20" customHeight="1" spans="1:12">
      <c r="A8" s="57" t="s">
        <v>360</v>
      </c>
      <c r="B8" s="57" t="s">
        <v>361</v>
      </c>
      <c r="C8" s="79" t="s">
        <v>362</v>
      </c>
      <c r="D8" s="80">
        <f>E8+F8</f>
        <v>15.6</v>
      </c>
      <c r="E8" s="80">
        <v>4.7</v>
      </c>
      <c r="F8" s="80">
        <v>10.9</v>
      </c>
      <c r="G8" s="80">
        <f>H8+I8</f>
        <v>1.9</v>
      </c>
      <c r="H8" s="80">
        <v>1.6</v>
      </c>
      <c r="I8" s="80">
        <v>0.3</v>
      </c>
      <c r="J8" s="80">
        <f>K8+L8</f>
        <v>15.16</v>
      </c>
      <c r="K8" s="80">
        <v>4.26</v>
      </c>
      <c r="L8" s="80">
        <v>10.9</v>
      </c>
    </row>
    <row r="9" s="28" customFormat="1" ht="20" customHeight="1" spans="1:12">
      <c r="A9" s="57" t="s">
        <v>360</v>
      </c>
      <c r="B9" s="57" t="s">
        <v>363</v>
      </c>
      <c r="C9" s="79"/>
      <c r="D9" s="80"/>
      <c r="E9" s="80"/>
      <c r="F9" s="80"/>
      <c r="G9" s="80"/>
      <c r="H9" s="80"/>
      <c r="I9" s="80"/>
      <c r="J9" s="80"/>
      <c r="K9" s="80"/>
      <c r="L9" s="80"/>
    </row>
    <row r="10" s="28" customFormat="1" ht="20" customHeight="1" spans="1:12">
      <c r="A10" s="57"/>
      <c r="B10" s="57"/>
      <c r="C10" s="79"/>
      <c r="D10" s="80"/>
      <c r="E10" s="80"/>
      <c r="F10" s="80"/>
      <c r="G10" s="80"/>
      <c r="H10" s="80"/>
      <c r="I10" s="80"/>
      <c r="J10" s="80"/>
      <c r="K10" s="80"/>
      <c r="L10" s="80"/>
    </row>
    <row r="11" s="28" customFormat="1" ht="20" customHeight="1" spans="1:12">
      <c r="A11" s="57" t="s">
        <v>360</v>
      </c>
      <c r="B11" s="57" t="s">
        <v>364</v>
      </c>
      <c r="C11" s="79"/>
      <c r="D11" s="80"/>
      <c r="E11" s="80"/>
      <c r="F11" s="80"/>
      <c r="G11" s="80"/>
      <c r="H11" s="80"/>
      <c r="I11" s="80"/>
      <c r="J11" s="80"/>
      <c r="K11" s="80"/>
      <c r="L11" s="80"/>
    </row>
  </sheetData>
  <mergeCells count="5">
    <mergeCell ref="C4:L4"/>
    <mergeCell ref="D6:F6"/>
    <mergeCell ref="G6:I6"/>
    <mergeCell ref="J6:L6"/>
    <mergeCell ref="C6:C7"/>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J1"/>
    </sheetView>
  </sheetViews>
  <sheetFormatPr defaultColWidth="10" defaultRowHeight="13.5"/>
  <cols>
    <col min="1" max="1" width="22.6333333333333" style="28" customWidth="1"/>
    <col min="2" max="4" width="12.6333333333333" style="28" customWidth="1"/>
    <col min="5" max="10" width="11.6333333333333" style="28" customWidth="1"/>
    <col min="11" max="11" width="9.76666666666667" style="28" customWidth="1"/>
    <col min="12" max="16384" width="10" style="28"/>
  </cols>
  <sheetData>
    <row r="1" s="28" customFormat="1" ht="35" customHeight="1" spans="1:10">
      <c r="A1" s="30" t="s">
        <v>381</v>
      </c>
      <c r="B1" s="30"/>
      <c r="C1" s="30"/>
      <c r="D1" s="30"/>
      <c r="E1" s="30"/>
      <c r="F1" s="30"/>
      <c r="G1" s="30"/>
      <c r="H1" s="30"/>
      <c r="I1" s="30"/>
      <c r="J1" s="30"/>
    </row>
    <row r="2" s="28" customFormat="1" ht="25" customHeight="1" spans="1:10">
      <c r="A2" s="31" t="s">
        <v>382</v>
      </c>
      <c r="B2" s="31"/>
      <c r="C2" s="31"/>
      <c r="D2" s="78"/>
      <c r="E2" s="78"/>
      <c r="F2" s="78"/>
      <c r="G2" s="78"/>
      <c r="J2" s="81" t="s">
        <v>355</v>
      </c>
    </row>
    <row r="3" s="28" customFormat="1" ht="22.75" customHeight="1" spans="1:10">
      <c r="A3" s="9" t="s">
        <v>356</v>
      </c>
      <c r="B3" s="9" t="s">
        <v>383</v>
      </c>
      <c r="C3" s="9"/>
      <c r="D3" s="9"/>
      <c r="E3" s="9" t="s">
        <v>384</v>
      </c>
      <c r="F3" s="9"/>
      <c r="G3" s="9"/>
      <c r="H3" s="9" t="s">
        <v>385</v>
      </c>
      <c r="I3" s="9"/>
      <c r="J3" s="9"/>
    </row>
    <row r="4" s="28" customFormat="1" ht="22.75" customHeight="1" spans="1:10">
      <c r="A4" s="9"/>
      <c r="B4" s="9" t="s">
        <v>164</v>
      </c>
      <c r="C4" s="9" t="s">
        <v>386</v>
      </c>
      <c r="D4" s="9" t="s">
        <v>387</v>
      </c>
      <c r="E4" s="9" t="s">
        <v>226</v>
      </c>
      <c r="F4" s="9" t="s">
        <v>388</v>
      </c>
      <c r="G4" s="9" t="s">
        <v>389</v>
      </c>
      <c r="H4" s="9" t="s">
        <v>226</v>
      </c>
      <c r="I4" s="9" t="s">
        <v>388</v>
      </c>
      <c r="J4" s="9" t="s">
        <v>389</v>
      </c>
    </row>
    <row r="5" s="28" customFormat="1" ht="20" customHeight="1" spans="1:10">
      <c r="A5" s="79" t="s">
        <v>362</v>
      </c>
      <c r="B5" s="36">
        <v>1.9</v>
      </c>
      <c r="C5" s="36">
        <v>1.3</v>
      </c>
      <c r="D5" s="36">
        <v>0.6</v>
      </c>
      <c r="E5" s="36">
        <v>1.3</v>
      </c>
      <c r="F5" s="80">
        <v>1</v>
      </c>
      <c r="G5" s="80">
        <v>0.3</v>
      </c>
      <c r="H5" s="36">
        <v>0.6</v>
      </c>
      <c r="I5" s="36">
        <v>0.6</v>
      </c>
      <c r="J5" s="36">
        <v>0</v>
      </c>
    </row>
    <row r="6" s="28" customFormat="1" ht="20" customHeight="1" spans="1:10">
      <c r="A6" s="79"/>
      <c r="B6" s="36"/>
      <c r="C6" s="36"/>
      <c r="D6" s="36"/>
      <c r="E6" s="36"/>
      <c r="F6" s="36"/>
      <c r="G6" s="36"/>
      <c r="H6" s="36"/>
      <c r="I6" s="36"/>
      <c r="J6" s="36"/>
    </row>
    <row r="7" s="28" customFormat="1" ht="20" customHeight="1" spans="1:10">
      <c r="A7" s="79"/>
      <c r="B7" s="36"/>
      <c r="C7" s="36"/>
      <c r="D7" s="36"/>
      <c r="E7" s="36"/>
      <c r="F7" s="36"/>
      <c r="G7" s="36"/>
      <c r="H7" s="36"/>
      <c r="I7" s="36"/>
      <c r="J7" s="36"/>
    </row>
    <row r="8" s="28" customFormat="1" ht="20" customHeight="1" spans="1:10">
      <c r="A8" s="79"/>
      <c r="B8" s="36"/>
      <c r="C8" s="36"/>
      <c r="D8" s="36"/>
      <c r="E8" s="36"/>
      <c r="F8" s="36"/>
      <c r="G8" s="36"/>
      <c r="H8" s="36"/>
      <c r="I8" s="36"/>
      <c r="J8" s="36"/>
    </row>
    <row r="9" s="28" customFormat="1" ht="20" customHeight="1" spans="1:10">
      <c r="A9" s="79"/>
      <c r="B9" s="36"/>
      <c r="C9" s="36"/>
      <c r="D9" s="36"/>
      <c r="E9" s="36"/>
      <c r="F9" s="36"/>
      <c r="G9" s="36"/>
      <c r="H9" s="36"/>
      <c r="I9" s="36"/>
      <c r="J9" s="36"/>
    </row>
  </sheetData>
  <mergeCells count="6">
    <mergeCell ref="A1:J1"/>
    <mergeCell ref="A2:C2"/>
    <mergeCell ref="B3:D3"/>
    <mergeCell ref="E3:G3"/>
    <mergeCell ref="H3:J3"/>
    <mergeCell ref="A3:A4"/>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A2" sqref="A2:B2"/>
    </sheetView>
  </sheetViews>
  <sheetFormatPr defaultColWidth="10" defaultRowHeight="13.5"/>
  <cols>
    <col min="1" max="1" width="7.05833333333333" style="28" customWidth="1"/>
    <col min="2" max="2" width="11.3833333333333" style="28" customWidth="1"/>
    <col min="3" max="14" width="9.23333333333333" style="28" customWidth="1"/>
    <col min="15" max="16" width="9.76666666666667" style="28" customWidth="1"/>
    <col min="17" max="16384" width="10" style="28"/>
  </cols>
  <sheetData>
    <row r="1" s="28" customFormat="1" ht="25" customHeight="1" spans="1:14">
      <c r="A1" s="71" t="s">
        <v>390</v>
      </c>
      <c r="B1" s="71"/>
      <c r="C1" s="71"/>
      <c r="D1" s="71"/>
      <c r="E1" s="71"/>
      <c r="F1" s="71"/>
      <c r="G1" s="71"/>
      <c r="H1" s="71"/>
      <c r="I1" s="71"/>
      <c r="J1" s="71"/>
      <c r="K1" s="71"/>
      <c r="L1" s="71"/>
      <c r="M1" s="71"/>
      <c r="N1" s="71"/>
    </row>
    <row r="2" s="28" customFormat="1" ht="20" customHeight="1" spans="1:14">
      <c r="A2" s="72" t="s">
        <v>391</v>
      </c>
      <c r="B2" s="72"/>
      <c r="C2" s="73"/>
      <c r="D2" s="73"/>
      <c r="E2" s="73"/>
      <c r="F2" s="73"/>
      <c r="G2" s="73"/>
      <c r="H2" s="73"/>
      <c r="I2" s="73"/>
      <c r="J2" s="77"/>
      <c r="K2" s="77"/>
      <c r="M2" s="77" t="s">
        <v>355</v>
      </c>
      <c r="N2" s="77"/>
    </row>
    <row r="3" s="28" customFormat="1" ht="20" customHeight="1" spans="1:14">
      <c r="A3" s="60" t="s">
        <v>392</v>
      </c>
      <c r="B3" s="60"/>
      <c r="C3" s="60" t="s">
        <v>393</v>
      </c>
      <c r="D3" s="60"/>
      <c r="E3" s="60"/>
      <c r="F3" s="60" t="s">
        <v>386</v>
      </c>
      <c r="G3" s="60"/>
      <c r="H3" s="60"/>
      <c r="I3" s="60" t="s">
        <v>394</v>
      </c>
      <c r="J3" s="60"/>
      <c r="K3" s="60"/>
      <c r="L3" s="60" t="s">
        <v>387</v>
      </c>
      <c r="M3" s="60"/>
      <c r="N3" s="60"/>
    </row>
    <row r="4" s="28" customFormat="1" ht="20" customHeight="1" spans="1:14">
      <c r="A4" s="60"/>
      <c r="B4" s="60"/>
      <c r="C4" s="60" t="s">
        <v>164</v>
      </c>
      <c r="D4" s="60" t="s">
        <v>395</v>
      </c>
      <c r="E4" s="60" t="s">
        <v>396</v>
      </c>
      <c r="F4" s="60" t="s">
        <v>164</v>
      </c>
      <c r="G4" s="60" t="s">
        <v>395</v>
      </c>
      <c r="H4" s="60" t="s">
        <v>396</v>
      </c>
      <c r="I4" s="60" t="s">
        <v>164</v>
      </c>
      <c r="J4" s="60" t="s">
        <v>395</v>
      </c>
      <c r="K4" s="60" t="s">
        <v>396</v>
      </c>
      <c r="L4" s="60" t="s">
        <v>164</v>
      </c>
      <c r="M4" s="60" t="s">
        <v>395</v>
      </c>
      <c r="N4" s="60" t="s">
        <v>396</v>
      </c>
    </row>
    <row r="5" s="28" customFormat="1" ht="18" customHeight="1" spans="1:14">
      <c r="A5" s="74" t="s">
        <v>226</v>
      </c>
      <c r="B5" s="74" t="s">
        <v>397</v>
      </c>
      <c r="C5" s="75">
        <v>10.5</v>
      </c>
      <c r="D5" s="75">
        <v>1.6</v>
      </c>
      <c r="E5" s="75">
        <v>0.3</v>
      </c>
      <c r="F5" s="75">
        <v>1.3</v>
      </c>
      <c r="G5" s="75">
        <v>1</v>
      </c>
      <c r="H5" s="75">
        <v>0.3</v>
      </c>
      <c r="I5" s="75"/>
      <c r="J5" s="75"/>
      <c r="K5" s="75"/>
      <c r="L5" s="75">
        <v>0.6</v>
      </c>
      <c r="M5" s="75">
        <v>0.6</v>
      </c>
      <c r="N5" s="75"/>
    </row>
    <row r="6" s="28" customFormat="1" ht="18" customHeight="1" spans="1:14">
      <c r="A6" s="74"/>
      <c r="B6" s="74" t="s">
        <v>398</v>
      </c>
      <c r="C6" s="76">
        <f>(D6+E6)/2</f>
        <v>0.035625</v>
      </c>
      <c r="D6" s="76">
        <f>(G6+M6)/2</f>
        <v>0.03325</v>
      </c>
      <c r="E6" s="76">
        <v>0.038</v>
      </c>
      <c r="F6" s="76">
        <f>(G6+H6)/2</f>
        <v>0.03595</v>
      </c>
      <c r="G6" s="76">
        <v>0.0339</v>
      </c>
      <c r="H6" s="76">
        <v>0.038</v>
      </c>
      <c r="I6" s="75"/>
      <c r="J6" s="75"/>
      <c r="K6" s="75"/>
      <c r="L6" s="76">
        <v>0.0326</v>
      </c>
      <c r="M6" s="76">
        <v>0.0326</v>
      </c>
      <c r="N6" s="75"/>
    </row>
    <row r="7" s="28" customFormat="1" ht="18" customHeight="1" spans="1:14">
      <c r="A7" s="74" t="s">
        <v>399</v>
      </c>
      <c r="B7" s="74" t="s">
        <v>397</v>
      </c>
      <c r="C7" s="75"/>
      <c r="D7" s="75"/>
      <c r="E7" s="75"/>
      <c r="F7" s="75"/>
      <c r="G7" s="75"/>
      <c r="H7" s="75"/>
      <c r="I7" s="75"/>
      <c r="J7" s="75"/>
      <c r="K7" s="75"/>
      <c r="L7" s="75"/>
      <c r="M7" s="75"/>
      <c r="N7" s="75"/>
    </row>
    <row r="8" s="28" customFormat="1" ht="18" customHeight="1" spans="1:14">
      <c r="A8" s="74"/>
      <c r="B8" s="74" t="s">
        <v>398</v>
      </c>
      <c r="C8" s="75"/>
      <c r="D8" s="75"/>
      <c r="E8" s="75"/>
      <c r="F8" s="75"/>
      <c r="G8" s="75"/>
      <c r="H8" s="75"/>
      <c r="I8" s="75"/>
      <c r="J8" s="75"/>
      <c r="K8" s="75"/>
      <c r="L8" s="75"/>
      <c r="M8" s="75"/>
      <c r="N8" s="75"/>
    </row>
    <row r="9" s="28" customFormat="1" ht="18" customHeight="1" spans="1:14">
      <c r="A9" s="74" t="s">
        <v>400</v>
      </c>
      <c r="B9" s="74" t="s">
        <v>397</v>
      </c>
      <c r="C9" s="75"/>
      <c r="D9" s="75"/>
      <c r="E9" s="75"/>
      <c r="F9" s="75"/>
      <c r="G9" s="75"/>
      <c r="H9" s="75"/>
      <c r="I9" s="75"/>
      <c r="J9" s="75"/>
      <c r="K9" s="75"/>
      <c r="L9" s="75"/>
      <c r="M9" s="75"/>
      <c r="N9" s="75"/>
    </row>
    <row r="10" s="28" customFormat="1" ht="18" customHeight="1" spans="1:14">
      <c r="A10" s="74"/>
      <c r="B10" s="74" t="s">
        <v>398</v>
      </c>
      <c r="C10" s="75"/>
      <c r="D10" s="75"/>
      <c r="E10" s="75"/>
      <c r="F10" s="75"/>
      <c r="G10" s="75"/>
      <c r="H10" s="75"/>
      <c r="I10" s="75"/>
      <c r="J10" s="75"/>
      <c r="K10" s="75"/>
      <c r="L10" s="75"/>
      <c r="M10" s="75"/>
      <c r="N10" s="75"/>
    </row>
    <row r="11" s="28" customFormat="1" ht="18" customHeight="1" spans="1:14">
      <c r="A11" s="74" t="s">
        <v>401</v>
      </c>
      <c r="B11" s="74" t="s">
        <v>397</v>
      </c>
      <c r="C11" s="75"/>
      <c r="D11" s="75"/>
      <c r="E11" s="75"/>
      <c r="F11" s="75"/>
      <c r="G11" s="75"/>
      <c r="H11" s="75"/>
      <c r="I11" s="75"/>
      <c r="J11" s="75"/>
      <c r="K11" s="75"/>
      <c r="L11" s="75"/>
      <c r="M11" s="75"/>
      <c r="N11" s="75"/>
    </row>
    <row r="12" s="28" customFormat="1" ht="18" customHeight="1" spans="1:14">
      <c r="A12" s="74"/>
      <c r="B12" s="74" t="s">
        <v>398</v>
      </c>
      <c r="C12" s="75"/>
      <c r="D12" s="75"/>
      <c r="E12" s="75"/>
      <c r="F12" s="75"/>
      <c r="G12" s="75"/>
      <c r="H12" s="75"/>
      <c r="I12" s="75"/>
      <c r="J12" s="75"/>
      <c r="K12" s="75"/>
      <c r="L12" s="75"/>
      <c r="M12" s="75"/>
      <c r="N12" s="75"/>
    </row>
    <row r="13" s="28" customFormat="1" ht="18" customHeight="1" spans="1:14">
      <c r="A13" s="74" t="s">
        <v>402</v>
      </c>
      <c r="B13" s="74" t="s">
        <v>397</v>
      </c>
      <c r="C13" s="75">
        <v>0.1</v>
      </c>
      <c r="D13" s="75">
        <v>0.1</v>
      </c>
      <c r="E13" s="75"/>
      <c r="F13" s="75"/>
      <c r="G13" s="75"/>
      <c r="H13" s="75"/>
      <c r="I13" s="75"/>
      <c r="J13" s="75"/>
      <c r="K13" s="75"/>
      <c r="L13" s="75">
        <v>0.1</v>
      </c>
      <c r="M13" s="75">
        <v>0.1</v>
      </c>
      <c r="N13" s="75"/>
    </row>
    <row r="14" s="28" customFormat="1" ht="18" customHeight="1" spans="1:14">
      <c r="A14" s="74"/>
      <c r="B14" s="74" t="s">
        <v>398</v>
      </c>
      <c r="C14" s="76">
        <v>0.0326</v>
      </c>
      <c r="D14" s="76">
        <v>0.0326</v>
      </c>
      <c r="E14" s="75"/>
      <c r="F14" s="75"/>
      <c r="G14" s="75"/>
      <c r="H14" s="75"/>
      <c r="I14" s="75"/>
      <c r="J14" s="75"/>
      <c r="K14" s="75"/>
      <c r="L14" s="76">
        <v>0.0326</v>
      </c>
      <c r="M14" s="76">
        <v>0.0326</v>
      </c>
      <c r="N14" s="75"/>
    </row>
    <row r="15" s="28" customFormat="1" ht="18" customHeight="1" spans="1:14">
      <c r="A15" s="74" t="s">
        <v>403</v>
      </c>
      <c r="B15" s="74" t="s">
        <v>397</v>
      </c>
      <c r="C15" s="75">
        <v>0.5</v>
      </c>
      <c r="D15" s="75">
        <v>0.5</v>
      </c>
      <c r="E15" s="75"/>
      <c r="F15" s="75"/>
      <c r="G15" s="75"/>
      <c r="H15" s="75"/>
      <c r="I15" s="75"/>
      <c r="J15" s="75"/>
      <c r="K15" s="75"/>
      <c r="L15" s="75">
        <v>0.5</v>
      </c>
      <c r="M15" s="75">
        <v>0.5</v>
      </c>
      <c r="N15" s="75"/>
    </row>
    <row r="16" s="28" customFormat="1" ht="18" customHeight="1" spans="1:14">
      <c r="A16" s="74"/>
      <c r="B16" s="74" t="s">
        <v>398</v>
      </c>
      <c r="C16" s="76">
        <v>0.0325</v>
      </c>
      <c r="D16" s="76">
        <v>0.0325</v>
      </c>
      <c r="E16" s="75"/>
      <c r="F16" s="75"/>
      <c r="G16" s="75"/>
      <c r="H16" s="75"/>
      <c r="I16" s="75"/>
      <c r="J16" s="75"/>
      <c r="K16" s="75"/>
      <c r="L16" s="76">
        <v>0.0325</v>
      </c>
      <c r="M16" s="76">
        <v>0.0325</v>
      </c>
      <c r="N16" s="75"/>
    </row>
    <row r="17" s="28" customFormat="1" ht="18" customHeight="1" spans="1:14">
      <c r="A17" s="74" t="s">
        <v>404</v>
      </c>
      <c r="B17" s="74" t="s">
        <v>397</v>
      </c>
      <c r="C17" s="75">
        <v>1</v>
      </c>
      <c r="D17" s="75">
        <v>1</v>
      </c>
      <c r="E17" s="75"/>
      <c r="F17" s="75">
        <v>1</v>
      </c>
      <c r="G17" s="75">
        <v>1</v>
      </c>
      <c r="H17" s="75"/>
      <c r="I17" s="75"/>
      <c r="J17" s="75"/>
      <c r="K17" s="75"/>
      <c r="L17" s="76"/>
      <c r="M17" s="75"/>
      <c r="N17" s="75"/>
    </row>
    <row r="18" s="28" customFormat="1" ht="18" customHeight="1" spans="1:14">
      <c r="A18" s="74"/>
      <c r="B18" s="74" t="s">
        <v>398</v>
      </c>
      <c r="C18" s="76">
        <v>0.0339</v>
      </c>
      <c r="D18" s="76">
        <v>0.0339</v>
      </c>
      <c r="E18" s="75"/>
      <c r="F18" s="76">
        <v>0.0339</v>
      </c>
      <c r="G18" s="76">
        <v>0.0339</v>
      </c>
      <c r="H18" s="75"/>
      <c r="I18" s="75"/>
      <c r="J18" s="75"/>
      <c r="K18" s="75"/>
      <c r="L18" s="75"/>
      <c r="M18" s="75"/>
      <c r="N18" s="75"/>
    </row>
    <row r="19" s="28" customFormat="1" ht="18" customHeight="1" spans="1:14">
      <c r="A19" s="74" t="s">
        <v>405</v>
      </c>
      <c r="B19" s="74" t="s">
        <v>397</v>
      </c>
      <c r="C19" s="75">
        <v>0.1</v>
      </c>
      <c r="D19" s="75"/>
      <c r="E19" s="75">
        <v>0.1</v>
      </c>
      <c r="F19" s="75">
        <v>0.1</v>
      </c>
      <c r="G19" s="76"/>
      <c r="H19" s="75">
        <v>0.1</v>
      </c>
      <c r="I19" s="75"/>
      <c r="J19" s="75"/>
      <c r="K19" s="75"/>
      <c r="L19" s="75"/>
      <c r="M19" s="75"/>
      <c r="N19" s="75"/>
    </row>
    <row r="20" s="28" customFormat="1" ht="18" customHeight="1" spans="1:14">
      <c r="A20" s="74"/>
      <c r="B20" s="74" t="s">
        <v>398</v>
      </c>
      <c r="C20" s="76">
        <v>0.0374</v>
      </c>
      <c r="D20" s="76"/>
      <c r="E20" s="76">
        <v>0.0374</v>
      </c>
      <c r="F20" s="76">
        <v>0.0374</v>
      </c>
      <c r="G20" s="75"/>
      <c r="H20" s="76">
        <v>0.0374</v>
      </c>
      <c r="I20" s="75"/>
      <c r="J20" s="75"/>
      <c r="K20" s="75"/>
      <c r="L20" s="76"/>
      <c r="M20" s="76"/>
      <c r="N20" s="75"/>
    </row>
    <row r="21" s="28" customFormat="1" ht="18" customHeight="1" spans="1:14">
      <c r="A21" s="74" t="s">
        <v>406</v>
      </c>
      <c r="B21" s="74" t="s">
        <v>397</v>
      </c>
      <c r="C21" s="75">
        <v>0.2</v>
      </c>
      <c r="D21" s="75"/>
      <c r="E21" s="75">
        <v>0.2</v>
      </c>
      <c r="F21" s="75">
        <v>0.2</v>
      </c>
      <c r="G21" s="75"/>
      <c r="H21" s="75">
        <v>0.2</v>
      </c>
      <c r="I21" s="75"/>
      <c r="J21" s="75"/>
      <c r="K21" s="75"/>
      <c r="L21" s="75"/>
      <c r="M21" s="75"/>
      <c r="N21" s="75"/>
    </row>
    <row r="22" s="28" customFormat="1" ht="18" customHeight="1" spans="1:14">
      <c r="A22" s="74"/>
      <c r="B22" s="74" t="s">
        <v>398</v>
      </c>
      <c r="C22" s="76">
        <v>0.0386</v>
      </c>
      <c r="D22" s="76"/>
      <c r="E22" s="76">
        <v>0.0386</v>
      </c>
      <c r="F22" s="76">
        <v>0.0386</v>
      </c>
      <c r="G22" s="76"/>
      <c r="H22" s="76">
        <v>0.0386</v>
      </c>
      <c r="I22" s="75"/>
      <c r="J22" s="75"/>
      <c r="K22" s="75"/>
      <c r="L22" s="76"/>
      <c r="M22" s="76"/>
      <c r="N22" s="75"/>
    </row>
    <row r="23" s="28" customFormat="1" ht="18" customHeight="1" spans="1:14">
      <c r="A23" s="74" t="s">
        <v>407</v>
      </c>
      <c r="B23" s="74" t="s">
        <v>397</v>
      </c>
      <c r="C23" s="75"/>
      <c r="D23" s="75"/>
      <c r="E23" s="75"/>
      <c r="F23" s="75"/>
      <c r="G23" s="75"/>
      <c r="H23" s="75"/>
      <c r="I23" s="75"/>
      <c r="J23" s="75"/>
      <c r="K23" s="75"/>
      <c r="L23" s="75"/>
      <c r="M23" s="75"/>
      <c r="N23" s="75"/>
    </row>
    <row r="24" s="28" customFormat="1" ht="18" customHeight="1" spans="1:14">
      <c r="A24" s="74"/>
      <c r="B24" s="74" t="s">
        <v>398</v>
      </c>
      <c r="C24" s="75"/>
      <c r="D24" s="75"/>
      <c r="E24" s="75"/>
      <c r="F24" s="75"/>
      <c r="G24" s="75"/>
      <c r="H24" s="75"/>
      <c r="I24" s="75"/>
      <c r="J24" s="75"/>
      <c r="K24" s="75"/>
      <c r="L24" s="75"/>
      <c r="M24" s="75"/>
      <c r="N24" s="75"/>
    </row>
    <row r="25" s="28" customFormat="1" ht="18" customHeight="1" spans="1:14">
      <c r="A25" s="74" t="s">
        <v>408</v>
      </c>
      <c r="B25" s="74" t="s">
        <v>397</v>
      </c>
      <c r="C25" s="75"/>
      <c r="D25" s="75"/>
      <c r="E25" s="75"/>
      <c r="F25" s="75"/>
      <c r="G25" s="75"/>
      <c r="H25" s="75"/>
      <c r="I25" s="75"/>
      <c r="J25" s="75"/>
      <c r="K25" s="75"/>
      <c r="L25" s="75"/>
      <c r="M25" s="75"/>
      <c r="N25" s="75"/>
    </row>
    <row r="26" s="28" customFormat="1" ht="18" customHeight="1" spans="1:14">
      <c r="A26" s="74"/>
      <c r="B26" s="74" t="s">
        <v>398</v>
      </c>
      <c r="C26" s="76"/>
      <c r="D26" s="76"/>
      <c r="E26" s="76"/>
      <c r="F26" s="76"/>
      <c r="G26" s="76"/>
      <c r="H26" s="76"/>
      <c r="I26" s="76"/>
      <c r="J26" s="75"/>
      <c r="K26" s="75"/>
      <c r="L26" s="75"/>
      <c r="M26" s="75"/>
      <c r="N26" s="75"/>
    </row>
  </sheetData>
  <mergeCells count="20">
    <mergeCell ref="A1:N1"/>
    <mergeCell ref="A2:B2"/>
    <mergeCell ref="J2:K2"/>
    <mergeCell ref="M2:N2"/>
    <mergeCell ref="C3:E3"/>
    <mergeCell ref="F3:H3"/>
    <mergeCell ref="I3:K3"/>
    <mergeCell ref="L3:N3"/>
    <mergeCell ref="A5:A6"/>
    <mergeCell ref="A7:A8"/>
    <mergeCell ref="A9:A10"/>
    <mergeCell ref="A11:A12"/>
    <mergeCell ref="A13:A14"/>
    <mergeCell ref="A15:A16"/>
    <mergeCell ref="A17:A18"/>
    <mergeCell ref="A19:A20"/>
    <mergeCell ref="A21:A22"/>
    <mergeCell ref="A23:A24"/>
    <mergeCell ref="A25:A26"/>
    <mergeCell ref="A3:B4"/>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2" sqref="A2:B2"/>
    </sheetView>
  </sheetViews>
  <sheetFormatPr defaultColWidth="10" defaultRowHeight="13.5" outlineLevelRow="6" outlineLevelCol="7"/>
  <cols>
    <col min="1" max="1" width="6" style="28" customWidth="1"/>
    <col min="2" max="2" width="10" style="28"/>
    <col min="3" max="3" width="20.5" style="28" customWidth="1"/>
    <col min="4" max="4" width="42.75" style="28" customWidth="1"/>
    <col min="5" max="5" width="20.6333333333333" style="28" customWidth="1"/>
    <col min="6" max="8" width="11.6333333333333" style="28" customWidth="1"/>
    <col min="9" max="9" width="9.76666666666667" style="28" customWidth="1"/>
    <col min="10" max="16384" width="10" style="28"/>
  </cols>
  <sheetData>
    <row r="1" s="28" customFormat="1" ht="35" customHeight="1" spans="1:8">
      <c r="A1" s="30" t="s">
        <v>409</v>
      </c>
      <c r="B1" s="30"/>
      <c r="C1" s="30"/>
      <c r="D1" s="30"/>
      <c r="E1" s="30"/>
      <c r="F1" s="30"/>
      <c r="G1" s="30"/>
      <c r="H1" s="30"/>
    </row>
    <row r="2" s="28" customFormat="1" ht="25" customHeight="1" spans="1:8">
      <c r="A2" s="53" t="s">
        <v>410</v>
      </c>
      <c r="B2" s="53"/>
      <c r="D2" s="31"/>
      <c r="E2" s="31"/>
      <c r="F2" s="31"/>
      <c r="H2" s="39" t="s">
        <v>355</v>
      </c>
    </row>
    <row r="3" s="28" customFormat="1" ht="25" customHeight="1" spans="1:8">
      <c r="A3" s="9" t="s">
        <v>411</v>
      </c>
      <c r="B3" s="9" t="s">
        <v>412</v>
      </c>
      <c r="C3" s="9" t="s">
        <v>413</v>
      </c>
      <c r="D3" s="9" t="s">
        <v>220</v>
      </c>
      <c r="E3" s="9" t="s">
        <v>414</v>
      </c>
      <c r="F3" s="9" t="s">
        <v>415</v>
      </c>
      <c r="G3" s="9" t="s">
        <v>416</v>
      </c>
      <c r="H3" s="9" t="s">
        <v>417</v>
      </c>
    </row>
    <row r="4" s="28" customFormat="1" ht="27" spans="1:8">
      <c r="A4" s="66">
        <v>1</v>
      </c>
      <c r="B4" s="66">
        <v>650205</v>
      </c>
      <c r="C4" s="67" t="s">
        <v>418</v>
      </c>
      <c r="D4" s="68" t="s">
        <v>419</v>
      </c>
      <c r="E4" s="69" t="s">
        <v>420</v>
      </c>
      <c r="F4" s="69" t="s">
        <v>388</v>
      </c>
      <c r="G4" s="70">
        <v>1</v>
      </c>
      <c r="H4" s="70">
        <v>1</v>
      </c>
    </row>
    <row r="5" s="28" customFormat="1" ht="27" spans="1:8">
      <c r="A5" s="66">
        <v>2</v>
      </c>
      <c r="B5" s="66">
        <v>650205</v>
      </c>
      <c r="C5" s="67" t="s">
        <v>418</v>
      </c>
      <c r="D5" s="68" t="s">
        <v>421</v>
      </c>
      <c r="E5" s="69" t="s">
        <v>422</v>
      </c>
      <c r="F5" s="69" t="s">
        <v>423</v>
      </c>
      <c r="G5" s="70">
        <v>0.1</v>
      </c>
      <c r="H5" s="70">
        <v>0.1</v>
      </c>
    </row>
    <row r="6" s="28" customFormat="1" ht="28.5" spans="1:8">
      <c r="A6" s="66">
        <v>3</v>
      </c>
      <c r="B6" s="66">
        <v>650205</v>
      </c>
      <c r="C6" s="67" t="s">
        <v>418</v>
      </c>
      <c r="D6" s="68" t="s">
        <v>424</v>
      </c>
      <c r="E6" s="69" t="s">
        <v>425</v>
      </c>
      <c r="F6" s="69" t="s">
        <v>423</v>
      </c>
      <c r="G6" s="70">
        <v>0.2</v>
      </c>
      <c r="H6" s="70">
        <v>0.2</v>
      </c>
    </row>
    <row r="7" s="28" customFormat="1" ht="29" customHeight="1" spans="1:8">
      <c r="A7" s="38" t="s">
        <v>426</v>
      </c>
      <c r="B7" s="38"/>
      <c r="C7" s="38"/>
      <c r="D7" s="38"/>
      <c r="E7" s="38"/>
      <c r="F7" s="38"/>
      <c r="G7" s="38"/>
      <c r="H7" s="38"/>
    </row>
  </sheetData>
  <mergeCells count="4">
    <mergeCell ref="A1:H1"/>
    <mergeCell ref="A2:B2"/>
    <mergeCell ref="D2:E2"/>
    <mergeCell ref="A7:H7"/>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C4" workbookViewId="0">
      <selection activeCell="C4" sqref="$A4:$XFD4"/>
    </sheetView>
  </sheetViews>
  <sheetFormatPr defaultColWidth="10" defaultRowHeight="13.5" outlineLevelCol="4"/>
  <cols>
    <col min="1" max="2" width="9" style="43" hidden="1"/>
    <col min="3" max="3" width="28.625" style="43" customWidth="1"/>
    <col min="4" max="5" width="18.625" style="43" customWidth="1"/>
    <col min="6" max="16384" width="10" style="43"/>
  </cols>
  <sheetData>
    <row r="1" s="43" customFormat="1" ht="22.5" hidden="1" spans="1:3">
      <c r="A1" s="57">
        <v>0</v>
      </c>
      <c r="B1" s="57" t="s">
        <v>427</v>
      </c>
      <c r="C1" s="57" t="s">
        <v>346</v>
      </c>
    </row>
    <row r="2" s="43" customFormat="1" ht="22.5" hidden="1" spans="1:5">
      <c r="A2" s="57">
        <v>0</v>
      </c>
      <c r="B2" s="57" t="s">
        <v>348</v>
      </c>
      <c r="C2" s="57" t="s">
        <v>428</v>
      </c>
      <c r="D2" s="57"/>
      <c r="E2" s="57"/>
    </row>
    <row r="3" s="43" customFormat="1" hidden="1" spans="1:5">
      <c r="A3" s="57">
        <v>0</v>
      </c>
      <c r="B3" s="57" t="s">
        <v>429</v>
      </c>
      <c r="C3" s="57" t="s">
        <v>430</v>
      </c>
      <c r="D3" s="57"/>
      <c r="E3" s="57"/>
    </row>
    <row r="4" s="43" customFormat="1" ht="37" customHeight="1" spans="1:5">
      <c r="A4" s="57">
        <v>0</v>
      </c>
      <c r="C4" s="58" t="s">
        <v>431</v>
      </c>
      <c r="D4" s="58"/>
      <c r="E4" s="58"/>
    </row>
    <row r="5" s="43" customFormat="1" ht="25" customHeight="1" spans="1:5">
      <c r="A5" s="57">
        <v>0</v>
      </c>
      <c r="C5" s="43" t="s">
        <v>432</v>
      </c>
      <c r="E5" s="39" t="s">
        <v>355</v>
      </c>
    </row>
    <row r="6" s="43" customFormat="1" ht="25" customHeight="1" spans="1:5">
      <c r="A6" s="57">
        <v>0</v>
      </c>
      <c r="C6" s="59" t="s">
        <v>433</v>
      </c>
      <c r="D6" s="60" t="s">
        <v>434</v>
      </c>
      <c r="E6" s="60" t="s">
        <v>435</v>
      </c>
    </row>
    <row r="7" s="43" customFormat="1" ht="25" customHeight="1" spans="1:5">
      <c r="A7" s="57" t="s">
        <v>360</v>
      </c>
      <c r="B7" s="57" t="s">
        <v>436</v>
      </c>
      <c r="C7" s="61" t="s">
        <v>437</v>
      </c>
      <c r="D7" s="62">
        <v>1.9</v>
      </c>
      <c r="E7" s="62">
        <v>1.9</v>
      </c>
    </row>
    <row r="8" s="43" customFormat="1" ht="25" customHeight="1" spans="1:5">
      <c r="A8" s="57" t="s">
        <v>360</v>
      </c>
      <c r="B8" s="57" t="s">
        <v>438</v>
      </c>
      <c r="C8" s="61" t="s">
        <v>439</v>
      </c>
      <c r="D8" s="62">
        <v>1.6</v>
      </c>
      <c r="E8" s="62">
        <v>1.6</v>
      </c>
    </row>
    <row r="9" s="43" customFormat="1" ht="25" customHeight="1" spans="1:5">
      <c r="A9" s="57" t="s">
        <v>360</v>
      </c>
      <c r="B9" s="57" t="s">
        <v>440</v>
      </c>
      <c r="C9" s="61" t="s">
        <v>441</v>
      </c>
      <c r="D9" s="62">
        <v>0.6</v>
      </c>
      <c r="E9" s="62">
        <v>0.6</v>
      </c>
    </row>
    <row r="10" s="43" customFormat="1" ht="25" customHeight="1" spans="1:5">
      <c r="A10" s="57" t="s">
        <v>360</v>
      </c>
      <c r="B10" s="57" t="s">
        <v>442</v>
      </c>
      <c r="C10" s="61" t="s">
        <v>443</v>
      </c>
      <c r="D10" s="62">
        <v>0.3</v>
      </c>
      <c r="E10" s="62">
        <v>0.3</v>
      </c>
    </row>
    <row r="11" s="43" customFormat="1" ht="25" customHeight="1" spans="1:5">
      <c r="A11" s="57" t="s">
        <v>360</v>
      </c>
      <c r="B11" s="57" t="s">
        <v>444</v>
      </c>
      <c r="C11" s="61" t="s">
        <v>441</v>
      </c>
      <c r="D11" s="62">
        <v>0</v>
      </c>
      <c r="E11" s="62">
        <v>0</v>
      </c>
    </row>
    <row r="12" s="43" customFormat="1" ht="25" customHeight="1" spans="1:5">
      <c r="A12" s="57" t="s">
        <v>360</v>
      </c>
      <c r="B12" s="57" t="s">
        <v>445</v>
      </c>
      <c r="C12" s="61" t="s">
        <v>446</v>
      </c>
      <c r="D12" s="62">
        <v>0.88</v>
      </c>
      <c r="E12" s="62">
        <v>0.88</v>
      </c>
    </row>
    <row r="13" s="43" customFormat="1" ht="25" customHeight="1" spans="1:5">
      <c r="A13" s="57" t="s">
        <v>360</v>
      </c>
      <c r="B13" s="57" t="s">
        <v>447</v>
      </c>
      <c r="C13" s="61" t="s">
        <v>439</v>
      </c>
      <c r="D13" s="62">
        <v>0.88</v>
      </c>
      <c r="E13" s="62">
        <v>0.88</v>
      </c>
    </row>
    <row r="14" s="43" customFormat="1" ht="25" customHeight="1" spans="1:5">
      <c r="A14" s="57" t="s">
        <v>360</v>
      </c>
      <c r="B14" s="57" t="s">
        <v>448</v>
      </c>
      <c r="C14" s="61" t="s">
        <v>443</v>
      </c>
      <c r="D14" s="62">
        <v>0</v>
      </c>
      <c r="E14" s="62">
        <v>0</v>
      </c>
    </row>
    <row r="15" s="43" customFormat="1" ht="25" customHeight="1" spans="1:5">
      <c r="A15" s="57" t="s">
        <v>360</v>
      </c>
      <c r="B15" s="57" t="s">
        <v>449</v>
      </c>
      <c r="C15" s="61" t="s">
        <v>450</v>
      </c>
      <c r="D15" s="62">
        <v>0.55</v>
      </c>
      <c r="E15" s="62">
        <v>0.55</v>
      </c>
    </row>
    <row r="16" s="43" customFormat="1" ht="25" customHeight="1" spans="1:5">
      <c r="A16" s="57" t="s">
        <v>360</v>
      </c>
      <c r="B16" s="57" t="s">
        <v>451</v>
      </c>
      <c r="C16" s="61" t="s">
        <v>439</v>
      </c>
      <c r="D16" s="62">
        <v>0.15</v>
      </c>
      <c r="E16" s="62">
        <v>0.15</v>
      </c>
    </row>
    <row r="17" s="43" customFormat="1" ht="25" customHeight="1" spans="1:5">
      <c r="A17" s="57" t="s">
        <v>360</v>
      </c>
      <c r="B17" s="57" t="s">
        <v>452</v>
      </c>
      <c r="C17" s="61" t="s">
        <v>443</v>
      </c>
      <c r="D17" s="62">
        <v>0.4</v>
      </c>
      <c r="E17" s="62">
        <v>0.4</v>
      </c>
    </row>
    <row r="18" s="43" customFormat="1" ht="25" customHeight="1" spans="1:5">
      <c r="A18" s="57" t="s">
        <v>360</v>
      </c>
      <c r="B18" s="57" t="s">
        <v>453</v>
      </c>
      <c r="C18" s="61" t="s">
        <v>454</v>
      </c>
      <c r="D18" s="62">
        <v>0</v>
      </c>
      <c r="E18" s="62">
        <v>0</v>
      </c>
    </row>
    <row r="19" s="43" customFormat="1" ht="25" customHeight="1" spans="1:5">
      <c r="A19" s="57" t="s">
        <v>360</v>
      </c>
      <c r="B19" s="57" t="s">
        <v>455</v>
      </c>
      <c r="C19" s="61" t="s">
        <v>439</v>
      </c>
      <c r="D19" s="62">
        <v>0</v>
      </c>
      <c r="E19" s="62">
        <v>0</v>
      </c>
    </row>
    <row r="20" s="43" customFormat="1" ht="25" customHeight="1" spans="1:5">
      <c r="A20" s="57" t="s">
        <v>360</v>
      </c>
      <c r="B20" s="57" t="s">
        <v>456</v>
      </c>
      <c r="C20" s="61" t="s">
        <v>457</v>
      </c>
      <c r="D20" s="62">
        <v>0</v>
      </c>
      <c r="E20" s="62">
        <v>0</v>
      </c>
    </row>
    <row r="21" s="43" customFormat="1" ht="25" customHeight="1" spans="1:5">
      <c r="A21" s="57" t="s">
        <v>360</v>
      </c>
      <c r="B21" s="57" t="s">
        <v>458</v>
      </c>
      <c r="C21" s="61" t="s">
        <v>459</v>
      </c>
      <c r="D21" s="62">
        <v>0</v>
      </c>
      <c r="E21" s="62">
        <v>0</v>
      </c>
    </row>
    <row r="22" s="43" customFormat="1" ht="25" customHeight="1" spans="1:5">
      <c r="A22" s="57" t="s">
        <v>360</v>
      </c>
      <c r="B22" s="57" t="s">
        <v>460</v>
      </c>
      <c r="C22" s="61" t="s">
        <v>443</v>
      </c>
      <c r="D22" s="62">
        <v>0</v>
      </c>
      <c r="E22" s="62">
        <v>0</v>
      </c>
    </row>
    <row r="23" s="43" customFormat="1" ht="25" customHeight="1" spans="1:5">
      <c r="A23" s="57" t="s">
        <v>360</v>
      </c>
      <c r="B23" s="57" t="s">
        <v>461</v>
      </c>
      <c r="C23" s="61" t="s">
        <v>457</v>
      </c>
      <c r="D23" s="62">
        <v>0</v>
      </c>
      <c r="E23" s="62">
        <v>0</v>
      </c>
    </row>
    <row r="24" s="43" customFormat="1" ht="25" customHeight="1" spans="1:5">
      <c r="A24" s="57" t="s">
        <v>360</v>
      </c>
      <c r="B24" s="57" t="s">
        <v>462</v>
      </c>
      <c r="C24" s="61" t="s">
        <v>459</v>
      </c>
      <c r="D24" s="63">
        <v>0</v>
      </c>
      <c r="E24" s="63">
        <v>0</v>
      </c>
    </row>
    <row r="25" s="43" customFormat="1" ht="25" customHeight="1" spans="1:5">
      <c r="A25" s="57" t="s">
        <v>360</v>
      </c>
      <c r="B25" s="57" t="s">
        <v>463</v>
      </c>
      <c r="C25" s="64" t="s">
        <v>464</v>
      </c>
      <c r="D25" s="65">
        <v>0.59</v>
      </c>
      <c r="E25" s="65">
        <v>0.59</v>
      </c>
    </row>
    <row r="26" s="43" customFormat="1" ht="25" customHeight="1" spans="1:5">
      <c r="A26" s="57" t="s">
        <v>360</v>
      </c>
      <c r="B26" s="57" t="s">
        <v>465</v>
      </c>
      <c r="C26" s="64" t="s">
        <v>439</v>
      </c>
      <c r="D26" s="65">
        <v>0.16</v>
      </c>
      <c r="E26" s="65">
        <v>0.16</v>
      </c>
    </row>
    <row r="27" s="43" customFormat="1" ht="25" customHeight="1" spans="1:5">
      <c r="A27" s="57" t="s">
        <v>360</v>
      </c>
      <c r="B27" s="57" t="s">
        <v>466</v>
      </c>
      <c r="C27" s="64" t="s">
        <v>443</v>
      </c>
      <c r="D27" s="65">
        <v>0.43</v>
      </c>
      <c r="E27" s="65">
        <v>0.43</v>
      </c>
    </row>
  </sheetData>
  <mergeCells count="1">
    <mergeCell ref="C4:E4"/>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D3" sqref="D3"/>
    </sheetView>
  </sheetViews>
  <sheetFormatPr defaultColWidth="10" defaultRowHeight="13.5"/>
  <cols>
    <col min="1" max="1" width="6.25" style="28" customWidth="1"/>
    <col min="2" max="2" width="7.38333333333333" style="28" customWidth="1"/>
    <col min="3" max="3" width="10.8916666666667" style="28" customWidth="1"/>
    <col min="4" max="4" width="39" style="28" customWidth="1"/>
    <col min="5" max="5" width="13" style="28" customWidth="1"/>
    <col min="6" max="7" width="11.6333333333333" style="28" customWidth="1"/>
    <col min="8" max="8" width="12.5" style="29" customWidth="1"/>
    <col min="9" max="9" width="5.5" style="29" customWidth="1"/>
    <col min="10" max="10" width="6" style="29" customWidth="1"/>
    <col min="11" max="11" width="10.8833333333333" style="29" customWidth="1"/>
    <col min="12" max="16384" width="10" style="28"/>
  </cols>
  <sheetData>
    <row r="1" s="28" customFormat="1" ht="35" customHeight="1" spans="1:11">
      <c r="A1" s="30" t="s">
        <v>467</v>
      </c>
      <c r="B1" s="30"/>
      <c r="C1" s="30"/>
      <c r="D1" s="30"/>
      <c r="E1" s="30"/>
      <c r="F1" s="30"/>
      <c r="G1" s="30"/>
      <c r="H1" s="30"/>
      <c r="I1" s="30"/>
      <c r="J1" s="30"/>
      <c r="K1" s="30"/>
    </row>
    <row r="2" s="28" customFormat="1" ht="25" customHeight="1" spans="1:11">
      <c r="A2" s="53" t="s">
        <v>468</v>
      </c>
      <c r="B2" s="53"/>
      <c r="D2" s="31"/>
      <c r="E2" s="31"/>
      <c r="F2" s="31"/>
      <c r="G2" s="31"/>
      <c r="H2" s="29"/>
      <c r="I2" s="29"/>
      <c r="J2" s="29"/>
      <c r="K2" s="39" t="s">
        <v>355</v>
      </c>
    </row>
    <row r="3" s="28" customFormat="1" ht="37" customHeight="1" spans="1:11">
      <c r="A3" s="9" t="s">
        <v>411</v>
      </c>
      <c r="B3" s="9" t="s">
        <v>412</v>
      </c>
      <c r="C3" s="9" t="s">
        <v>413</v>
      </c>
      <c r="D3" s="9" t="s">
        <v>220</v>
      </c>
      <c r="E3" s="9" t="s">
        <v>469</v>
      </c>
      <c r="F3" s="9" t="s">
        <v>392</v>
      </c>
      <c r="G3" s="9" t="s">
        <v>416</v>
      </c>
      <c r="H3" s="32" t="s">
        <v>470</v>
      </c>
      <c r="I3" s="40" t="s">
        <v>471</v>
      </c>
      <c r="J3" s="32" t="s">
        <v>472</v>
      </c>
      <c r="K3" s="32" t="s">
        <v>473</v>
      </c>
    </row>
    <row r="4" s="28" customFormat="1" ht="20" customHeight="1" spans="1:11">
      <c r="A4" s="33">
        <v>1</v>
      </c>
      <c r="B4" s="33">
        <v>650205</v>
      </c>
      <c r="C4" s="33" t="s">
        <v>418</v>
      </c>
      <c r="D4" s="34" t="s">
        <v>474</v>
      </c>
      <c r="E4" s="54" t="s">
        <v>420</v>
      </c>
      <c r="F4" s="54" t="s">
        <v>388</v>
      </c>
      <c r="G4" s="55">
        <v>0.4</v>
      </c>
      <c r="H4" s="37" t="s">
        <v>475</v>
      </c>
      <c r="I4" s="41">
        <v>10</v>
      </c>
      <c r="J4" s="56">
        <v>0.0306</v>
      </c>
      <c r="K4" s="37">
        <f>G4*I4*J4</f>
        <v>0.1224</v>
      </c>
    </row>
    <row r="5" s="28" customFormat="1" ht="20" customHeight="1" spans="1:11">
      <c r="A5" s="33">
        <v>2</v>
      </c>
      <c r="B5" s="33">
        <v>650205</v>
      </c>
      <c r="C5" s="33" t="s">
        <v>418</v>
      </c>
      <c r="D5" s="34" t="s">
        <v>476</v>
      </c>
      <c r="E5" s="35" t="s">
        <v>477</v>
      </c>
      <c r="F5" s="35" t="s">
        <v>389</v>
      </c>
      <c r="G5" s="36">
        <v>0.2</v>
      </c>
      <c r="H5" s="37" t="s">
        <v>475</v>
      </c>
      <c r="I5" s="41">
        <v>15</v>
      </c>
      <c r="J5" s="42">
        <v>0.0338</v>
      </c>
      <c r="K5" s="37">
        <f>G5*I5*J5</f>
        <v>0.1014</v>
      </c>
    </row>
    <row r="6" s="28" customFormat="1" ht="20" customHeight="1" spans="1:11">
      <c r="A6" s="33"/>
      <c r="B6" s="33"/>
      <c r="C6" s="33"/>
      <c r="D6" s="34"/>
      <c r="E6" s="36"/>
      <c r="F6" s="35"/>
      <c r="G6" s="36"/>
      <c r="H6" s="37"/>
      <c r="I6" s="37"/>
      <c r="J6" s="37"/>
      <c r="K6" s="37"/>
    </row>
    <row r="7" s="28" customFormat="1" ht="20" customHeight="1" spans="1:11">
      <c r="A7" s="33"/>
      <c r="B7" s="33"/>
      <c r="C7" s="33"/>
      <c r="D7" s="34"/>
      <c r="E7" s="36"/>
      <c r="F7" s="35"/>
      <c r="G7" s="36"/>
      <c r="H7" s="37"/>
      <c r="I7" s="37"/>
      <c r="J7" s="37"/>
      <c r="K7" s="37"/>
    </row>
    <row r="8" s="28" customFormat="1" ht="20" customHeight="1" spans="1:11">
      <c r="A8" s="33"/>
      <c r="B8" s="33"/>
      <c r="C8" s="33"/>
      <c r="D8" s="34"/>
      <c r="E8" s="36"/>
      <c r="F8" s="35"/>
      <c r="G8" s="36"/>
      <c r="H8" s="37"/>
      <c r="I8" s="37"/>
      <c r="J8" s="37"/>
      <c r="K8" s="37"/>
    </row>
    <row r="9" s="28" customFormat="1" ht="20" customHeight="1" spans="1:11">
      <c r="A9" s="33"/>
      <c r="B9" s="33"/>
      <c r="C9" s="33"/>
      <c r="D9" s="34"/>
      <c r="E9" s="36"/>
      <c r="F9" s="35"/>
      <c r="G9" s="36"/>
      <c r="H9" s="37"/>
      <c r="I9" s="37"/>
      <c r="J9" s="37"/>
      <c r="K9" s="37"/>
    </row>
    <row r="10" s="28" customFormat="1" ht="20" customHeight="1" spans="1:11">
      <c r="A10" s="33"/>
      <c r="B10" s="33"/>
      <c r="C10" s="33"/>
      <c r="D10" s="34"/>
      <c r="E10" s="36"/>
      <c r="F10" s="35"/>
      <c r="G10" s="36"/>
      <c r="H10" s="37"/>
      <c r="I10" s="37"/>
      <c r="J10" s="37"/>
      <c r="K10" s="37"/>
    </row>
    <row r="11" s="28" customFormat="1" ht="20" customHeight="1" spans="1:11">
      <c r="A11" s="33"/>
      <c r="B11" s="33"/>
      <c r="C11" s="33"/>
      <c r="D11" s="34"/>
      <c r="E11" s="36"/>
      <c r="F11" s="35"/>
      <c r="G11" s="36"/>
      <c r="H11" s="37"/>
      <c r="I11" s="37"/>
      <c r="J11" s="37"/>
      <c r="K11" s="37"/>
    </row>
    <row r="12" s="28" customFormat="1" ht="30" customHeight="1" spans="1:11">
      <c r="A12" s="38" t="s">
        <v>426</v>
      </c>
      <c r="B12" s="38"/>
      <c r="C12" s="38"/>
      <c r="D12" s="38"/>
      <c r="E12" s="38"/>
      <c r="F12" s="38"/>
      <c r="G12" s="38"/>
      <c r="H12" s="38"/>
      <c r="I12" s="38"/>
      <c r="J12" s="38"/>
      <c r="K12" s="38"/>
    </row>
  </sheetData>
  <mergeCells count="4">
    <mergeCell ref="A1:K1"/>
    <mergeCell ref="A2:B2"/>
    <mergeCell ref="D2:E2"/>
    <mergeCell ref="A12:K12"/>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outlineLevelRow="3" outlineLevelCol="4"/>
  <cols>
    <col min="1" max="1" width="17.125" customWidth="1"/>
    <col min="2" max="3" width="15.25" customWidth="1"/>
    <col min="4" max="4" width="18.875" customWidth="1"/>
    <col min="5" max="5" width="15.25" customWidth="1"/>
  </cols>
  <sheetData>
    <row r="1" s="43" customFormat="1" ht="37" customHeight="1" spans="1:5">
      <c r="A1" s="45" t="s">
        <v>478</v>
      </c>
      <c r="B1" s="45"/>
      <c r="C1" s="45"/>
      <c r="D1" s="45"/>
      <c r="E1" s="45"/>
    </row>
    <row r="2" ht="19" customHeight="1" spans="1:5">
      <c r="A2" s="46" t="s">
        <v>479</v>
      </c>
      <c r="B2" s="47"/>
      <c r="C2" s="47"/>
      <c r="D2" s="47"/>
      <c r="E2" s="48" t="s">
        <v>355</v>
      </c>
    </row>
    <row r="3" s="44" customFormat="1" ht="26" customHeight="1" spans="1:5">
      <c r="A3" s="49" t="s">
        <v>480</v>
      </c>
      <c r="B3" s="49" t="s">
        <v>481</v>
      </c>
      <c r="C3" s="49" t="s">
        <v>482</v>
      </c>
      <c r="D3" s="49" t="s">
        <v>483</v>
      </c>
      <c r="E3" s="49" t="s">
        <v>484</v>
      </c>
    </row>
    <row r="4" s="44" customFormat="1" ht="26" customHeight="1" spans="1:5">
      <c r="A4" s="50" t="s">
        <v>485</v>
      </c>
      <c r="B4" s="51">
        <v>0.6</v>
      </c>
      <c r="C4" s="51">
        <v>0.6</v>
      </c>
      <c r="D4" s="51">
        <v>0.41</v>
      </c>
      <c r="E4" s="52"/>
    </row>
  </sheetData>
  <mergeCells count="1">
    <mergeCell ref="A1:E1"/>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N19" sqref="N19"/>
    </sheetView>
  </sheetViews>
  <sheetFormatPr defaultColWidth="10" defaultRowHeight="13.5"/>
  <cols>
    <col min="1" max="1" width="6.25" style="28" customWidth="1"/>
    <col min="2" max="2" width="7.38333333333333" style="28" customWidth="1"/>
    <col min="3" max="3" width="10.8916666666667" style="28" customWidth="1"/>
    <col min="4" max="4" width="39" style="28" customWidth="1"/>
    <col min="5" max="5" width="13" style="28" customWidth="1"/>
    <col min="6" max="7" width="11.6333333333333" style="28" customWidth="1"/>
    <col min="8" max="8" width="12.5" style="29" customWidth="1"/>
    <col min="9" max="9" width="5.5" style="29" customWidth="1"/>
    <col min="10" max="10" width="6" style="29" customWidth="1"/>
    <col min="11" max="11" width="10.8833333333333" style="29" customWidth="1"/>
    <col min="12" max="16384" width="10" style="28"/>
  </cols>
  <sheetData>
    <row r="1" s="28" customFormat="1" ht="35" customHeight="1" spans="1:11">
      <c r="A1" s="30" t="s">
        <v>486</v>
      </c>
      <c r="B1" s="30"/>
      <c r="C1" s="30"/>
      <c r="D1" s="30"/>
      <c r="E1" s="30"/>
      <c r="F1" s="30"/>
      <c r="G1" s="30"/>
      <c r="H1" s="30"/>
      <c r="I1" s="30"/>
      <c r="J1" s="30"/>
      <c r="K1" s="30"/>
    </row>
    <row r="2" s="28" customFormat="1" ht="25" customHeight="1" spans="1:11">
      <c r="A2" s="28" t="s">
        <v>487</v>
      </c>
      <c r="D2" s="31"/>
      <c r="E2" s="31"/>
      <c r="F2" s="31"/>
      <c r="G2" s="31"/>
      <c r="H2" s="29"/>
      <c r="I2" s="29"/>
      <c r="J2" s="29"/>
      <c r="K2" s="39" t="s">
        <v>355</v>
      </c>
    </row>
    <row r="3" s="28" customFormat="1" ht="37" customHeight="1" spans="1:11">
      <c r="A3" s="9" t="s">
        <v>411</v>
      </c>
      <c r="B3" s="9" t="s">
        <v>412</v>
      </c>
      <c r="C3" s="9" t="s">
        <v>413</v>
      </c>
      <c r="D3" s="9" t="s">
        <v>220</v>
      </c>
      <c r="E3" s="9" t="s">
        <v>469</v>
      </c>
      <c r="F3" s="9" t="s">
        <v>392</v>
      </c>
      <c r="G3" s="9" t="s">
        <v>416</v>
      </c>
      <c r="H3" s="32" t="s">
        <v>470</v>
      </c>
      <c r="I3" s="40" t="s">
        <v>471</v>
      </c>
      <c r="J3" s="32" t="s">
        <v>472</v>
      </c>
      <c r="K3" s="32" t="s">
        <v>473</v>
      </c>
    </row>
    <row r="4" s="28" customFormat="1" ht="20" customHeight="1" spans="1:11">
      <c r="A4" s="33">
        <v>1</v>
      </c>
      <c r="B4" s="33">
        <v>650205</v>
      </c>
      <c r="C4" s="33" t="s">
        <v>418</v>
      </c>
      <c r="D4" s="34" t="s">
        <v>476</v>
      </c>
      <c r="E4" s="35" t="s">
        <v>477</v>
      </c>
      <c r="F4" s="35" t="s">
        <v>389</v>
      </c>
      <c r="G4" s="36">
        <v>0.2</v>
      </c>
      <c r="H4" s="37" t="s">
        <v>475</v>
      </c>
      <c r="I4" s="41">
        <v>15</v>
      </c>
      <c r="J4" s="42">
        <v>0.0338</v>
      </c>
      <c r="K4" s="37">
        <f>G4*I4*J4</f>
        <v>0.1014</v>
      </c>
    </row>
    <row r="5" s="28" customFormat="1" ht="20" customHeight="1" spans="1:11">
      <c r="A5" s="33"/>
      <c r="B5" s="33"/>
      <c r="C5" s="33"/>
      <c r="D5" s="34"/>
      <c r="E5" s="36"/>
      <c r="F5" s="35"/>
      <c r="G5" s="36"/>
      <c r="H5" s="37"/>
      <c r="I5" s="37"/>
      <c r="J5" s="37"/>
      <c r="K5" s="37"/>
    </row>
    <row r="6" s="28" customFormat="1" ht="20" customHeight="1" spans="1:11">
      <c r="A6" s="33"/>
      <c r="B6" s="33"/>
      <c r="C6" s="33"/>
      <c r="D6" s="34"/>
      <c r="E6" s="36"/>
      <c r="F6" s="35"/>
      <c r="G6" s="36"/>
      <c r="H6" s="37"/>
      <c r="I6" s="37"/>
      <c r="J6" s="37"/>
      <c r="K6" s="37"/>
    </row>
    <row r="7" s="28" customFormat="1" ht="20" customHeight="1" spans="1:11">
      <c r="A7" s="33"/>
      <c r="B7" s="33"/>
      <c r="C7" s="33"/>
      <c r="D7" s="34"/>
      <c r="E7" s="36"/>
      <c r="F7" s="35"/>
      <c r="G7" s="36"/>
      <c r="H7" s="37"/>
      <c r="I7" s="37"/>
      <c r="J7" s="37"/>
      <c r="K7" s="37"/>
    </row>
    <row r="8" s="28" customFormat="1" ht="20" customHeight="1" spans="1:11">
      <c r="A8" s="33"/>
      <c r="B8" s="33"/>
      <c r="C8" s="33"/>
      <c r="D8" s="34"/>
      <c r="E8" s="36"/>
      <c r="F8" s="35"/>
      <c r="G8" s="36"/>
      <c r="H8" s="37"/>
      <c r="I8" s="37"/>
      <c r="J8" s="37"/>
      <c r="K8" s="37"/>
    </row>
    <row r="9" s="28" customFormat="1" ht="20" customHeight="1" spans="1:11">
      <c r="A9" s="33"/>
      <c r="B9" s="33"/>
      <c r="C9" s="33"/>
      <c r="D9" s="34"/>
      <c r="E9" s="36"/>
      <c r="F9" s="35"/>
      <c r="G9" s="36"/>
      <c r="H9" s="37"/>
      <c r="I9" s="37"/>
      <c r="J9" s="37"/>
      <c r="K9" s="37"/>
    </row>
    <row r="10" s="28" customFormat="1" ht="20" customHeight="1" spans="1:11">
      <c r="A10" s="33"/>
      <c r="B10" s="33"/>
      <c r="C10" s="33"/>
      <c r="D10" s="34"/>
      <c r="E10" s="36"/>
      <c r="F10" s="35"/>
      <c r="G10" s="36"/>
      <c r="H10" s="37"/>
      <c r="I10" s="37"/>
      <c r="J10" s="37"/>
      <c r="K10" s="37"/>
    </row>
    <row r="11" s="28" customFormat="1" ht="30" customHeight="1" spans="1:11">
      <c r="A11" s="38" t="s">
        <v>426</v>
      </c>
      <c r="B11" s="38"/>
      <c r="C11" s="38"/>
      <c r="D11" s="38"/>
      <c r="E11" s="38"/>
      <c r="F11" s="38"/>
      <c r="G11" s="38"/>
      <c r="H11" s="38"/>
      <c r="I11" s="38"/>
      <c r="J11" s="38"/>
      <c r="K11" s="38"/>
    </row>
  </sheetData>
  <mergeCells count="3">
    <mergeCell ref="A1:K1"/>
    <mergeCell ref="D2:E2"/>
    <mergeCell ref="A11:K11"/>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48"/>
  <sheetViews>
    <sheetView showZeros="0" tabSelected="1" topLeftCell="A142" workbookViewId="0">
      <selection activeCell="L25" sqref="L25"/>
    </sheetView>
  </sheetViews>
  <sheetFormatPr defaultColWidth="9" defaultRowHeight="14.25" outlineLevelCol="2"/>
  <cols>
    <col min="1" max="1" width="9" style="4"/>
    <col min="2" max="2" width="44.5" style="2" customWidth="1"/>
    <col min="3" max="3" width="31.75" style="2" customWidth="1"/>
    <col min="4" max="4" width="11.875" style="2" customWidth="1"/>
    <col min="5" max="5" width="16.25" style="2" customWidth="1"/>
    <col min="6" max="16380" width="9" style="2"/>
    <col min="16381" max="16384" width="9" style="5"/>
  </cols>
  <sheetData>
    <row r="1" s="1" customFormat="1" ht="28" customHeight="1" spans="1:2">
      <c r="A1" s="6" t="s">
        <v>488</v>
      </c>
      <c r="B1" s="6"/>
    </row>
    <row r="2" s="2" customFormat="1" ht="38" customHeight="1" spans="1:3">
      <c r="A2" s="7" t="s">
        <v>489</v>
      </c>
      <c r="B2" s="8" t="s">
        <v>490</v>
      </c>
      <c r="C2" s="9" t="s">
        <v>397</v>
      </c>
    </row>
    <row r="3" s="2" customFormat="1" ht="13.5" spans="1:3">
      <c r="A3" s="10">
        <v>201</v>
      </c>
      <c r="B3" s="11" t="s">
        <v>491</v>
      </c>
      <c r="C3" s="12">
        <f>C4+C16+C25+C36+C47+C58+C69+C77+C86+C99+C108+C119+C131+C138+C146+C152+C159+C166+C173+C180+C187+C195+C201+C207+C214+C229</f>
        <v>16029</v>
      </c>
    </row>
    <row r="4" s="2" customFormat="1" ht="13.5" spans="1:3">
      <c r="A4" s="10">
        <v>20101</v>
      </c>
      <c r="B4" s="13" t="s">
        <v>492</v>
      </c>
      <c r="C4" s="12">
        <f>SUM(C5:C15)</f>
        <v>301</v>
      </c>
    </row>
    <row r="5" s="2" customFormat="1" ht="13.5" spans="1:3">
      <c r="A5" s="10">
        <v>2010101</v>
      </c>
      <c r="B5" s="13" t="s">
        <v>493</v>
      </c>
      <c r="C5" s="12">
        <v>237</v>
      </c>
    </row>
    <row r="6" s="2" customFormat="1" ht="13.5" spans="1:3">
      <c r="A6" s="10">
        <v>2010102</v>
      </c>
      <c r="B6" s="13" t="s">
        <v>494</v>
      </c>
      <c r="C6" s="12"/>
    </row>
    <row r="7" s="2" customFormat="1" ht="13.5" spans="1:3">
      <c r="A7" s="10">
        <v>2010103</v>
      </c>
      <c r="B7" s="14" t="s">
        <v>495</v>
      </c>
      <c r="C7" s="12"/>
    </row>
    <row r="8" s="2" customFormat="1" ht="13.5" spans="1:3">
      <c r="A8" s="10">
        <v>2010104</v>
      </c>
      <c r="B8" s="14" t="s">
        <v>496</v>
      </c>
      <c r="C8" s="12"/>
    </row>
    <row r="9" s="2" customFormat="1" ht="13.5" spans="1:3">
      <c r="A9" s="10">
        <v>2010105</v>
      </c>
      <c r="B9" s="14" t="s">
        <v>497</v>
      </c>
      <c r="C9" s="12"/>
    </row>
    <row r="10" s="2" customFormat="1" ht="13.5" spans="1:3">
      <c r="A10" s="10">
        <v>2010106</v>
      </c>
      <c r="B10" s="11" t="s">
        <v>498</v>
      </c>
      <c r="C10" s="12"/>
    </row>
    <row r="11" s="2" customFormat="1" ht="13.5" spans="1:3">
      <c r="A11" s="10">
        <v>2010107</v>
      </c>
      <c r="B11" s="11" t="s">
        <v>499</v>
      </c>
      <c r="C11" s="12"/>
    </row>
    <row r="12" s="2" customFormat="1" ht="13.5" spans="1:3">
      <c r="A12" s="10">
        <v>2010108</v>
      </c>
      <c r="B12" s="11" t="s">
        <v>500</v>
      </c>
      <c r="C12" s="12">
        <v>17</v>
      </c>
    </row>
    <row r="13" s="2" customFormat="1" ht="13.5" spans="1:3">
      <c r="A13" s="10">
        <v>2010109</v>
      </c>
      <c r="B13" s="11" t="s">
        <v>501</v>
      </c>
      <c r="C13" s="12"/>
    </row>
    <row r="14" s="2" customFormat="1" ht="13.5" spans="1:3">
      <c r="A14" s="10">
        <v>2010150</v>
      </c>
      <c r="B14" s="11" t="s">
        <v>502</v>
      </c>
      <c r="C14" s="12"/>
    </row>
    <row r="15" s="2" customFormat="1" ht="13.5" spans="1:3">
      <c r="A15" s="10">
        <v>2010199</v>
      </c>
      <c r="B15" s="11" t="s">
        <v>503</v>
      </c>
      <c r="C15" s="12">
        <v>47</v>
      </c>
    </row>
    <row r="16" s="2" customFormat="1" ht="13.5" spans="1:3">
      <c r="A16" s="10">
        <v>20102</v>
      </c>
      <c r="B16" s="13" t="s">
        <v>504</v>
      </c>
      <c r="C16" s="12">
        <f>SUM(C17:C24)</f>
        <v>206</v>
      </c>
    </row>
    <row r="17" s="2" customFormat="1" ht="13.5" spans="1:3">
      <c r="A17" s="10">
        <v>2010201</v>
      </c>
      <c r="B17" s="13" t="s">
        <v>493</v>
      </c>
      <c r="C17" s="12">
        <v>189</v>
      </c>
    </row>
    <row r="18" s="2" customFormat="1" ht="13.5" spans="1:3">
      <c r="A18" s="10">
        <v>2010202</v>
      </c>
      <c r="B18" s="13" t="s">
        <v>494</v>
      </c>
      <c r="C18" s="12">
        <v>1</v>
      </c>
    </row>
    <row r="19" s="2" customFormat="1" ht="13.5" spans="1:3">
      <c r="A19" s="10">
        <v>2010203</v>
      </c>
      <c r="B19" s="14" t="s">
        <v>495</v>
      </c>
      <c r="C19" s="12"/>
    </row>
    <row r="20" s="2" customFormat="1" ht="13.5" spans="1:3">
      <c r="A20" s="10">
        <v>2010204</v>
      </c>
      <c r="B20" s="14" t="s">
        <v>505</v>
      </c>
      <c r="C20" s="12"/>
    </row>
    <row r="21" s="2" customFormat="1" ht="13.5" spans="1:3">
      <c r="A21" s="10">
        <v>2010205</v>
      </c>
      <c r="B21" s="14" t="s">
        <v>506</v>
      </c>
      <c r="C21" s="12"/>
    </row>
    <row r="22" s="2" customFormat="1" ht="13.5" spans="1:3">
      <c r="A22" s="10">
        <v>2010206</v>
      </c>
      <c r="B22" s="14" t="s">
        <v>507</v>
      </c>
      <c r="C22" s="12"/>
    </row>
    <row r="23" s="2" customFormat="1" ht="13.5" spans="1:3">
      <c r="A23" s="10">
        <v>2010250</v>
      </c>
      <c r="B23" s="14" t="s">
        <v>502</v>
      </c>
      <c r="C23" s="12"/>
    </row>
    <row r="24" s="2" customFormat="1" ht="13.5" spans="1:3">
      <c r="A24" s="10">
        <v>2010299</v>
      </c>
      <c r="B24" s="14" t="s">
        <v>508</v>
      </c>
      <c r="C24" s="12">
        <v>16</v>
      </c>
    </row>
    <row r="25" s="2" customFormat="1" ht="13.5" spans="1:3">
      <c r="A25" s="10">
        <v>20103</v>
      </c>
      <c r="B25" s="13" t="s">
        <v>509</v>
      </c>
      <c r="C25" s="12">
        <f>SUM(C26:C35)</f>
        <v>7044</v>
      </c>
    </row>
    <row r="26" s="2" customFormat="1" ht="13.5" spans="1:3">
      <c r="A26" s="10">
        <v>2010301</v>
      </c>
      <c r="B26" s="13" t="s">
        <v>493</v>
      </c>
      <c r="C26" s="12">
        <v>2061</v>
      </c>
    </row>
    <row r="27" s="2" customFormat="1" ht="13.5" spans="1:3">
      <c r="A27" s="10">
        <v>2010302</v>
      </c>
      <c r="B27" s="13" t="s">
        <v>494</v>
      </c>
      <c r="C27" s="12">
        <v>142</v>
      </c>
    </row>
    <row r="28" s="2" customFormat="1" ht="13.5" spans="1:3">
      <c r="A28" s="10">
        <v>2010303</v>
      </c>
      <c r="B28" s="14" t="s">
        <v>495</v>
      </c>
      <c r="C28" s="12"/>
    </row>
    <row r="29" s="2" customFormat="1" ht="13.5" spans="1:3">
      <c r="A29" s="10">
        <v>2010304</v>
      </c>
      <c r="B29" s="14" t="s">
        <v>510</v>
      </c>
      <c r="C29" s="12"/>
    </row>
    <row r="30" s="2" customFormat="1" ht="13.5" spans="1:3">
      <c r="A30" s="10">
        <v>2010305</v>
      </c>
      <c r="B30" s="14" t="s">
        <v>511</v>
      </c>
      <c r="C30" s="12"/>
    </row>
    <row r="31" s="2" customFormat="1" ht="13.5" spans="1:3">
      <c r="A31" s="10">
        <v>2010306</v>
      </c>
      <c r="B31" s="15" t="s">
        <v>512</v>
      </c>
      <c r="C31" s="12"/>
    </row>
    <row r="32" s="2" customFormat="1" ht="13.5" spans="1:3">
      <c r="A32" s="10">
        <v>2010308</v>
      </c>
      <c r="B32" s="13" t="s">
        <v>513</v>
      </c>
      <c r="C32" s="12">
        <v>2</v>
      </c>
    </row>
    <row r="33" s="2" customFormat="1" ht="13.5" spans="1:3">
      <c r="A33" s="10">
        <v>2010309</v>
      </c>
      <c r="B33" s="14" t="s">
        <v>514</v>
      </c>
      <c r="C33" s="12"/>
    </row>
    <row r="34" s="2" customFormat="1" ht="13.5" spans="1:3">
      <c r="A34" s="10">
        <v>2010350</v>
      </c>
      <c r="B34" s="14" t="s">
        <v>502</v>
      </c>
      <c r="C34" s="12">
        <v>2797</v>
      </c>
    </row>
    <row r="35" s="2" customFormat="1" ht="13.5" spans="1:3">
      <c r="A35" s="10">
        <v>2010399</v>
      </c>
      <c r="B35" s="14" t="s">
        <v>515</v>
      </c>
      <c r="C35" s="12">
        <v>2042</v>
      </c>
    </row>
    <row r="36" s="2" customFormat="1" ht="13.5" spans="1:3">
      <c r="A36" s="10">
        <v>20104</v>
      </c>
      <c r="B36" s="13" t="s">
        <v>516</v>
      </c>
      <c r="C36" s="12">
        <f>SUM(C37:C46)</f>
        <v>840</v>
      </c>
    </row>
    <row r="37" s="2" customFormat="1" ht="13.5" spans="1:3">
      <c r="A37" s="10">
        <v>2010401</v>
      </c>
      <c r="B37" s="13" t="s">
        <v>493</v>
      </c>
      <c r="C37" s="12">
        <v>72</v>
      </c>
    </row>
    <row r="38" s="2" customFormat="1" ht="13.5" spans="1:3">
      <c r="A38" s="10">
        <v>2010402</v>
      </c>
      <c r="B38" s="13" t="s">
        <v>494</v>
      </c>
      <c r="C38" s="12"/>
    </row>
    <row r="39" s="2" customFormat="1" ht="13.5" spans="1:3">
      <c r="A39" s="10">
        <v>2010403</v>
      </c>
      <c r="B39" s="14" t="s">
        <v>495</v>
      </c>
      <c r="C39" s="12"/>
    </row>
    <row r="40" s="2" customFormat="1" ht="13.5" spans="1:3">
      <c r="A40" s="10">
        <v>2010404</v>
      </c>
      <c r="B40" s="14" t="s">
        <v>517</v>
      </c>
      <c r="C40" s="12"/>
    </row>
    <row r="41" s="2" customFormat="1" ht="13.5" spans="1:3">
      <c r="A41" s="10">
        <v>2010405</v>
      </c>
      <c r="B41" s="14" t="s">
        <v>518</v>
      </c>
      <c r="C41" s="12"/>
    </row>
    <row r="42" s="2" customFormat="1" ht="13.5" spans="1:3">
      <c r="A42" s="10">
        <v>2010406</v>
      </c>
      <c r="B42" s="13" t="s">
        <v>519</v>
      </c>
      <c r="C42" s="12"/>
    </row>
    <row r="43" s="2" customFormat="1" ht="13.5" spans="1:3">
      <c r="A43" s="10">
        <v>2010407</v>
      </c>
      <c r="B43" s="13" t="s">
        <v>520</v>
      </c>
      <c r="C43" s="12"/>
    </row>
    <row r="44" s="2" customFormat="1" ht="13.5" spans="1:3">
      <c r="A44" s="10">
        <v>2010408</v>
      </c>
      <c r="B44" s="13" t="s">
        <v>521</v>
      </c>
      <c r="C44" s="12"/>
    </row>
    <row r="45" s="2" customFormat="1" ht="13.5" spans="1:3">
      <c r="A45" s="10">
        <v>2010450</v>
      </c>
      <c r="B45" s="13" t="s">
        <v>502</v>
      </c>
      <c r="C45" s="12"/>
    </row>
    <row r="46" s="2" customFormat="1" ht="13.5" spans="1:3">
      <c r="A46" s="10">
        <v>2010499</v>
      </c>
      <c r="B46" s="14" t="s">
        <v>522</v>
      </c>
      <c r="C46" s="12">
        <f>1384-616</f>
        <v>768</v>
      </c>
    </row>
    <row r="47" s="2" customFormat="1" ht="13.5" spans="1:3">
      <c r="A47" s="10">
        <v>20105</v>
      </c>
      <c r="B47" s="14" t="s">
        <v>523</v>
      </c>
      <c r="C47" s="12">
        <f>SUM(C48:C57)</f>
        <v>50</v>
      </c>
    </row>
    <row r="48" s="2" customFormat="1" ht="13.5" spans="1:3">
      <c r="A48" s="10">
        <v>2010501</v>
      </c>
      <c r="B48" s="14" t="s">
        <v>493</v>
      </c>
      <c r="C48" s="12">
        <v>48</v>
      </c>
    </row>
    <row r="49" s="2" customFormat="1" ht="13.5" spans="1:3">
      <c r="A49" s="10">
        <v>2010502</v>
      </c>
      <c r="B49" s="11" t="s">
        <v>494</v>
      </c>
      <c r="C49" s="12">
        <v>1</v>
      </c>
    </row>
    <row r="50" s="2" customFormat="1" ht="13.5" spans="1:3">
      <c r="A50" s="10">
        <v>2010503</v>
      </c>
      <c r="B50" s="13" t="s">
        <v>495</v>
      </c>
      <c r="C50" s="12"/>
    </row>
    <row r="51" s="2" customFormat="1" ht="13.5" spans="1:3">
      <c r="A51" s="10">
        <v>2010504</v>
      </c>
      <c r="B51" s="13" t="s">
        <v>524</v>
      </c>
      <c r="C51" s="12"/>
    </row>
    <row r="52" s="2" customFormat="1" ht="13.5" spans="1:3">
      <c r="A52" s="10">
        <v>2010505</v>
      </c>
      <c r="B52" s="13" t="s">
        <v>525</v>
      </c>
      <c r="C52" s="12"/>
    </row>
    <row r="53" s="2" customFormat="1" ht="13.5" spans="1:3">
      <c r="A53" s="10">
        <v>2010506</v>
      </c>
      <c r="B53" s="14" t="s">
        <v>526</v>
      </c>
      <c r="C53" s="12"/>
    </row>
    <row r="54" s="2" customFormat="1" ht="13.5" spans="1:3">
      <c r="A54" s="10">
        <v>2010507</v>
      </c>
      <c r="B54" s="14" t="s">
        <v>527</v>
      </c>
      <c r="C54" s="12"/>
    </row>
    <row r="55" s="2" customFormat="1" ht="13.5" spans="1:3">
      <c r="A55" s="10">
        <v>2010508</v>
      </c>
      <c r="B55" s="14" t="s">
        <v>528</v>
      </c>
      <c r="C55" s="12">
        <v>1</v>
      </c>
    </row>
    <row r="56" s="2" customFormat="1" ht="13.5" spans="1:3">
      <c r="A56" s="10">
        <v>2010550</v>
      </c>
      <c r="B56" s="13" t="s">
        <v>502</v>
      </c>
      <c r="C56" s="12"/>
    </row>
    <row r="57" s="2" customFormat="1" ht="13.5" spans="1:3">
      <c r="A57" s="10">
        <v>2010599</v>
      </c>
      <c r="B57" s="14" t="s">
        <v>529</v>
      </c>
      <c r="C57" s="12"/>
    </row>
    <row r="58" s="2" customFormat="1" ht="13.5" spans="1:3">
      <c r="A58" s="10">
        <v>20106</v>
      </c>
      <c r="B58" s="15" t="s">
        <v>530</v>
      </c>
      <c r="C58" s="12">
        <f>SUM(C59:C68)</f>
        <v>625</v>
      </c>
    </row>
    <row r="59" s="2" customFormat="1" ht="13.5" spans="1:3">
      <c r="A59" s="10">
        <v>2010601</v>
      </c>
      <c r="B59" s="14" t="s">
        <v>493</v>
      </c>
      <c r="C59" s="12">
        <v>225</v>
      </c>
    </row>
    <row r="60" s="2" customFormat="1" ht="13.5" spans="1:3">
      <c r="A60" s="10">
        <v>2010602</v>
      </c>
      <c r="B60" s="11" t="s">
        <v>494</v>
      </c>
      <c r="C60" s="12">
        <v>400</v>
      </c>
    </row>
    <row r="61" s="2" customFormat="1" ht="13.5" spans="1:3">
      <c r="A61" s="10">
        <v>2010603</v>
      </c>
      <c r="B61" s="11" t="s">
        <v>495</v>
      </c>
      <c r="C61" s="12"/>
    </row>
    <row r="62" s="2" customFormat="1" ht="13.5" spans="1:3">
      <c r="A62" s="10">
        <v>2010604</v>
      </c>
      <c r="B62" s="11" t="s">
        <v>531</v>
      </c>
      <c r="C62" s="12"/>
    </row>
    <row r="63" s="2" customFormat="1" ht="13.5" spans="1:3">
      <c r="A63" s="10">
        <v>2010605</v>
      </c>
      <c r="B63" s="11" t="s">
        <v>532</v>
      </c>
      <c r="C63" s="12"/>
    </row>
    <row r="64" s="2" customFormat="1" ht="13.5" spans="1:3">
      <c r="A64" s="10">
        <v>2010606</v>
      </c>
      <c r="B64" s="11" t="s">
        <v>533</v>
      </c>
      <c r="C64" s="12"/>
    </row>
    <row r="65" s="2" customFormat="1" ht="13.5" spans="1:3">
      <c r="A65" s="10">
        <v>2010607</v>
      </c>
      <c r="B65" s="13" t="s">
        <v>534</v>
      </c>
      <c r="C65" s="12"/>
    </row>
    <row r="66" s="2" customFormat="1" ht="13.5" spans="1:3">
      <c r="A66" s="10">
        <v>2010608</v>
      </c>
      <c r="B66" s="14" t="s">
        <v>535</v>
      </c>
      <c r="C66" s="12"/>
    </row>
    <row r="67" s="2" customFormat="1" ht="13.5" spans="1:3">
      <c r="A67" s="10">
        <v>2010650</v>
      </c>
      <c r="B67" s="14" t="s">
        <v>502</v>
      </c>
      <c r="C67" s="12"/>
    </row>
    <row r="68" s="2" customFormat="1" ht="13.5" spans="1:3">
      <c r="A68" s="10">
        <v>2010699</v>
      </c>
      <c r="B68" s="14" t="s">
        <v>536</v>
      </c>
      <c r="C68" s="12"/>
    </row>
    <row r="69" s="2" customFormat="1" ht="13.5" spans="1:3">
      <c r="A69" s="10">
        <v>20107</v>
      </c>
      <c r="B69" s="13" t="s">
        <v>537</v>
      </c>
      <c r="C69" s="12">
        <f>SUM(C70:C76)</f>
        <v>150</v>
      </c>
    </row>
    <row r="70" s="2" customFormat="1" ht="13.5" spans="1:3">
      <c r="A70" s="10">
        <v>2010701</v>
      </c>
      <c r="B70" s="13" t="s">
        <v>493</v>
      </c>
      <c r="C70" s="12"/>
    </row>
    <row r="71" s="2" customFormat="1" ht="13.5" spans="1:3">
      <c r="A71" s="10">
        <v>2010702</v>
      </c>
      <c r="B71" s="13" t="s">
        <v>494</v>
      </c>
      <c r="C71" s="12">
        <v>150</v>
      </c>
    </row>
    <row r="72" s="2" customFormat="1" ht="13.5" spans="1:3">
      <c r="A72" s="10">
        <v>2010703</v>
      </c>
      <c r="B72" s="14" t="s">
        <v>495</v>
      </c>
      <c r="C72" s="12"/>
    </row>
    <row r="73" s="2" customFormat="1" ht="13.5" spans="1:3">
      <c r="A73" s="10">
        <v>2010709</v>
      </c>
      <c r="B73" s="13" t="s">
        <v>534</v>
      </c>
      <c r="C73" s="12"/>
    </row>
    <row r="74" s="2" customFormat="1" ht="13.5" spans="1:3">
      <c r="A74" s="10">
        <v>2010710</v>
      </c>
      <c r="B74" s="14" t="s">
        <v>538</v>
      </c>
      <c r="C74" s="12"/>
    </row>
    <row r="75" s="2" customFormat="1" ht="13.5" spans="1:3">
      <c r="A75" s="10">
        <v>2010750</v>
      </c>
      <c r="B75" s="14" t="s">
        <v>502</v>
      </c>
      <c r="C75" s="12"/>
    </row>
    <row r="76" s="2" customFormat="1" ht="13.5" spans="1:3">
      <c r="A76" s="10">
        <v>2010799</v>
      </c>
      <c r="B76" s="14" t="s">
        <v>539</v>
      </c>
      <c r="C76" s="12"/>
    </row>
    <row r="77" s="2" customFormat="1" ht="13.5" spans="1:3">
      <c r="A77" s="10">
        <v>20108</v>
      </c>
      <c r="B77" s="14" t="s">
        <v>540</v>
      </c>
      <c r="C77" s="12">
        <f>SUM(C78:C85)</f>
        <v>94</v>
      </c>
    </row>
    <row r="78" s="2" customFormat="1" ht="13.5" spans="1:3">
      <c r="A78" s="10">
        <v>2010801</v>
      </c>
      <c r="B78" s="13" t="s">
        <v>493</v>
      </c>
      <c r="C78" s="12">
        <v>56</v>
      </c>
    </row>
    <row r="79" s="2" customFormat="1" ht="13.5" spans="1:3">
      <c r="A79" s="10">
        <v>2010802</v>
      </c>
      <c r="B79" s="13" t="s">
        <v>494</v>
      </c>
      <c r="C79" s="12"/>
    </row>
    <row r="80" s="2" customFormat="1" ht="13.5" spans="1:3">
      <c r="A80" s="10">
        <v>2010803</v>
      </c>
      <c r="B80" s="13" t="s">
        <v>495</v>
      </c>
      <c r="C80" s="12"/>
    </row>
    <row r="81" s="2" customFormat="1" ht="13.5" spans="1:3">
      <c r="A81" s="10">
        <v>2010804</v>
      </c>
      <c r="B81" s="16" t="s">
        <v>541</v>
      </c>
      <c r="C81" s="12">
        <v>38</v>
      </c>
    </row>
    <row r="82" s="2" customFormat="1" ht="13.5" spans="1:3">
      <c r="A82" s="10">
        <v>2010805</v>
      </c>
      <c r="B82" s="14" t="s">
        <v>542</v>
      </c>
      <c r="C82" s="12"/>
    </row>
    <row r="83" s="2" customFormat="1" ht="13.5" spans="1:3">
      <c r="A83" s="10">
        <v>2010806</v>
      </c>
      <c r="B83" s="14" t="s">
        <v>534</v>
      </c>
      <c r="C83" s="12"/>
    </row>
    <row r="84" s="2" customFormat="1" ht="13.5" spans="1:3">
      <c r="A84" s="10">
        <v>2010850</v>
      </c>
      <c r="B84" s="14" t="s">
        <v>502</v>
      </c>
      <c r="C84" s="12"/>
    </row>
    <row r="85" s="2" customFormat="1" ht="13.5" spans="1:3">
      <c r="A85" s="10">
        <v>2010899</v>
      </c>
      <c r="B85" s="11" t="s">
        <v>543</v>
      </c>
      <c r="C85" s="12"/>
    </row>
    <row r="86" s="2" customFormat="1" ht="13.5" spans="1:3">
      <c r="A86" s="10">
        <v>20109</v>
      </c>
      <c r="B86" s="13" t="s">
        <v>544</v>
      </c>
      <c r="C86" s="12">
        <f>SUM(C87:C98)</f>
        <v>0</v>
      </c>
    </row>
    <row r="87" s="2" customFormat="1" ht="13.5" spans="1:3">
      <c r="A87" s="10">
        <v>2010901</v>
      </c>
      <c r="B87" s="13" t="s">
        <v>493</v>
      </c>
      <c r="C87" s="12"/>
    </row>
    <row r="88" s="2" customFormat="1" ht="13.5" spans="1:3">
      <c r="A88" s="10">
        <v>2010902</v>
      </c>
      <c r="B88" s="14" t="s">
        <v>494</v>
      </c>
      <c r="C88" s="12"/>
    </row>
    <row r="89" s="2" customFormat="1" ht="13.5" spans="1:3">
      <c r="A89" s="10">
        <v>2010903</v>
      </c>
      <c r="B89" s="14" t="s">
        <v>495</v>
      </c>
      <c r="C89" s="12"/>
    </row>
    <row r="90" s="2" customFormat="1" ht="13.5" spans="1:3">
      <c r="A90" s="10">
        <v>2010905</v>
      </c>
      <c r="B90" s="13" t="s">
        <v>545</v>
      </c>
      <c r="C90" s="12"/>
    </row>
    <row r="91" s="2" customFormat="1" ht="13.5" spans="1:3">
      <c r="A91" s="10">
        <v>2010907</v>
      </c>
      <c r="B91" s="13" t="s">
        <v>546</v>
      </c>
      <c r="C91" s="12"/>
    </row>
    <row r="92" s="2" customFormat="1" ht="13.5" spans="1:3">
      <c r="A92" s="10">
        <v>2010908</v>
      </c>
      <c r="B92" s="13" t="s">
        <v>534</v>
      </c>
      <c r="C92" s="12"/>
    </row>
    <row r="93" s="2" customFormat="1" ht="13.5" spans="1:3">
      <c r="A93" s="10">
        <v>2010909</v>
      </c>
      <c r="B93" s="13" t="s">
        <v>547</v>
      </c>
      <c r="C93" s="12"/>
    </row>
    <row r="94" s="2" customFormat="1" ht="13.5" spans="1:3">
      <c r="A94" s="10">
        <v>2010910</v>
      </c>
      <c r="B94" s="13" t="s">
        <v>548</v>
      </c>
      <c r="C94" s="12"/>
    </row>
    <row r="95" s="2" customFormat="1" ht="13.5" spans="1:3">
      <c r="A95" s="10">
        <v>2010911</v>
      </c>
      <c r="B95" s="13" t="s">
        <v>549</v>
      </c>
      <c r="C95" s="12"/>
    </row>
    <row r="96" s="2" customFormat="1" ht="13.5" spans="1:3">
      <c r="A96" s="10">
        <v>2010912</v>
      </c>
      <c r="B96" s="13" t="s">
        <v>550</v>
      </c>
      <c r="C96" s="12"/>
    </row>
    <row r="97" s="2" customFormat="1" ht="13.5" spans="1:3">
      <c r="A97" s="10">
        <v>2010950</v>
      </c>
      <c r="B97" s="14" t="s">
        <v>502</v>
      </c>
      <c r="C97" s="12"/>
    </row>
    <row r="98" s="2" customFormat="1" ht="13.5" spans="1:3">
      <c r="A98" s="10">
        <v>2010999</v>
      </c>
      <c r="B98" s="14" t="s">
        <v>551</v>
      </c>
      <c r="C98" s="12"/>
    </row>
    <row r="99" s="2" customFormat="1" ht="13.5" spans="1:3">
      <c r="A99" s="10">
        <v>20111</v>
      </c>
      <c r="B99" s="17" t="s">
        <v>552</v>
      </c>
      <c r="C99" s="12">
        <f>SUM(C100:C107)</f>
        <v>686</v>
      </c>
    </row>
    <row r="100" s="2" customFormat="1" ht="13.5" spans="1:3">
      <c r="A100" s="10">
        <v>2011101</v>
      </c>
      <c r="B100" s="13" t="s">
        <v>493</v>
      </c>
      <c r="C100" s="12">
        <v>609</v>
      </c>
    </row>
    <row r="101" s="2" customFormat="1" ht="13.5" spans="1:3">
      <c r="A101" s="10">
        <v>2011102</v>
      </c>
      <c r="B101" s="13" t="s">
        <v>494</v>
      </c>
      <c r="C101" s="12">
        <v>67</v>
      </c>
    </row>
    <row r="102" s="2" customFormat="1" ht="13.5" spans="1:3">
      <c r="A102" s="10">
        <v>2011103</v>
      </c>
      <c r="B102" s="13" t="s">
        <v>495</v>
      </c>
      <c r="C102" s="12"/>
    </row>
    <row r="103" s="2" customFormat="1" ht="13.5" spans="1:3">
      <c r="A103" s="10">
        <v>2011104</v>
      </c>
      <c r="B103" s="14" t="s">
        <v>553</v>
      </c>
      <c r="C103" s="12"/>
    </row>
    <row r="104" s="2" customFormat="1" ht="13.5" spans="1:3">
      <c r="A104" s="10">
        <v>2011105</v>
      </c>
      <c r="B104" s="14" t="s">
        <v>554</v>
      </c>
      <c r="C104" s="12">
        <v>10</v>
      </c>
    </row>
    <row r="105" s="2" customFormat="1" ht="13.5" spans="1:3">
      <c r="A105" s="10">
        <v>2011106</v>
      </c>
      <c r="B105" s="14" t="s">
        <v>555</v>
      </c>
      <c r="C105" s="12"/>
    </row>
    <row r="106" s="2" customFormat="1" ht="13.5" spans="1:3">
      <c r="A106" s="10">
        <v>2011150</v>
      </c>
      <c r="B106" s="13" t="s">
        <v>502</v>
      </c>
      <c r="C106" s="12"/>
    </row>
    <row r="107" s="2" customFormat="1" ht="13.5" spans="1:3">
      <c r="A107" s="10">
        <v>2011199</v>
      </c>
      <c r="B107" s="13" t="s">
        <v>556</v>
      </c>
      <c r="C107" s="12"/>
    </row>
    <row r="108" s="2" customFormat="1" ht="13.5" spans="1:3">
      <c r="A108" s="10">
        <v>20113</v>
      </c>
      <c r="B108" s="11" t="s">
        <v>557</v>
      </c>
      <c r="C108" s="12">
        <f>SUM(C109:C118)</f>
        <v>0</v>
      </c>
    </row>
    <row r="109" s="2" customFormat="1" ht="13.5" spans="1:3">
      <c r="A109" s="10">
        <v>2011301</v>
      </c>
      <c r="B109" s="13" t="s">
        <v>493</v>
      </c>
      <c r="C109" s="12"/>
    </row>
    <row r="110" s="2" customFormat="1" ht="13.5" spans="1:3">
      <c r="A110" s="10">
        <v>2011302</v>
      </c>
      <c r="B110" s="13" t="s">
        <v>494</v>
      </c>
      <c r="C110" s="12"/>
    </row>
    <row r="111" s="2" customFormat="1" ht="13.5" spans="1:3">
      <c r="A111" s="10">
        <v>2011303</v>
      </c>
      <c r="B111" s="13" t="s">
        <v>495</v>
      </c>
      <c r="C111" s="12"/>
    </row>
    <row r="112" s="2" customFormat="1" ht="13.5" spans="1:3">
      <c r="A112" s="10">
        <v>2011304</v>
      </c>
      <c r="B112" s="14" t="s">
        <v>558</v>
      </c>
      <c r="C112" s="12"/>
    </row>
    <row r="113" s="2" customFormat="1" ht="13.5" spans="1:3">
      <c r="A113" s="10">
        <v>2011305</v>
      </c>
      <c r="B113" s="14" t="s">
        <v>559</v>
      </c>
      <c r="C113" s="12"/>
    </row>
    <row r="114" s="2" customFormat="1" ht="13.5" spans="1:3">
      <c r="A114" s="10">
        <v>2011306</v>
      </c>
      <c r="B114" s="14" t="s">
        <v>560</v>
      </c>
      <c r="C114" s="12"/>
    </row>
    <row r="115" s="2" customFormat="1" ht="13.5" spans="1:3">
      <c r="A115" s="10">
        <v>2011307</v>
      </c>
      <c r="B115" s="13" t="s">
        <v>561</v>
      </c>
      <c r="C115" s="12"/>
    </row>
    <row r="116" s="2" customFormat="1" ht="13.5" spans="1:3">
      <c r="A116" s="10">
        <v>2011308</v>
      </c>
      <c r="B116" s="13" t="s">
        <v>562</v>
      </c>
      <c r="C116" s="12"/>
    </row>
    <row r="117" s="2" customFormat="1" ht="13.5" spans="1:3">
      <c r="A117" s="10">
        <v>2011350</v>
      </c>
      <c r="B117" s="13" t="s">
        <v>502</v>
      </c>
      <c r="C117" s="12"/>
    </row>
    <row r="118" s="2" customFormat="1" ht="13.5" spans="1:3">
      <c r="A118" s="10">
        <v>2011399</v>
      </c>
      <c r="B118" s="14" t="s">
        <v>563</v>
      </c>
      <c r="C118" s="12"/>
    </row>
    <row r="119" s="2" customFormat="1" ht="13.5" spans="1:3">
      <c r="A119" s="10">
        <v>20114</v>
      </c>
      <c r="B119" s="14" t="s">
        <v>564</v>
      </c>
      <c r="C119" s="12">
        <f>SUM(C120:C130)</f>
        <v>0</v>
      </c>
    </row>
    <row r="120" s="2" customFormat="1" ht="13.5" spans="1:3">
      <c r="A120" s="10">
        <v>2011401</v>
      </c>
      <c r="B120" s="14" t="s">
        <v>493</v>
      </c>
      <c r="C120" s="12"/>
    </row>
    <row r="121" s="2" customFormat="1" ht="13.5" spans="1:3">
      <c r="A121" s="10">
        <v>2011402</v>
      </c>
      <c r="B121" s="11" t="s">
        <v>494</v>
      </c>
      <c r="C121" s="12"/>
    </row>
    <row r="122" s="2" customFormat="1" ht="13.5" spans="1:3">
      <c r="A122" s="10">
        <v>2011403</v>
      </c>
      <c r="B122" s="13" t="s">
        <v>495</v>
      </c>
      <c r="C122" s="12"/>
    </row>
    <row r="123" s="2" customFormat="1" ht="13.5" spans="1:3">
      <c r="A123" s="10">
        <v>2011404</v>
      </c>
      <c r="B123" s="13" t="s">
        <v>565</v>
      </c>
      <c r="C123" s="12"/>
    </row>
    <row r="124" s="2" customFormat="1" ht="13.5" spans="1:3">
      <c r="A124" s="10">
        <v>2011405</v>
      </c>
      <c r="B124" s="13" t="s">
        <v>566</v>
      </c>
      <c r="C124" s="12"/>
    </row>
    <row r="125" s="2" customFormat="1" ht="13.5" spans="1:3">
      <c r="A125" s="10">
        <v>2011408</v>
      </c>
      <c r="B125" s="14" t="s">
        <v>567</v>
      </c>
      <c r="C125" s="12"/>
    </row>
    <row r="126" s="2" customFormat="1" ht="13.5" spans="1:3">
      <c r="A126" s="10">
        <v>2011409</v>
      </c>
      <c r="B126" s="13" t="s">
        <v>568</v>
      </c>
      <c r="C126" s="12"/>
    </row>
    <row r="127" s="2" customFormat="1" ht="13.5" spans="1:3">
      <c r="A127" s="10">
        <v>2011410</v>
      </c>
      <c r="B127" s="13" t="s">
        <v>569</v>
      </c>
      <c r="C127" s="12"/>
    </row>
    <row r="128" s="2" customFormat="1" ht="13.5" spans="1:3">
      <c r="A128" s="10">
        <v>2011411</v>
      </c>
      <c r="B128" s="13" t="s">
        <v>570</v>
      </c>
      <c r="C128" s="12"/>
    </row>
    <row r="129" s="2" customFormat="1" ht="13.5" spans="1:3">
      <c r="A129" s="10">
        <v>2011450</v>
      </c>
      <c r="B129" s="13" t="s">
        <v>502</v>
      </c>
      <c r="C129" s="12"/>
    </row>
    <row r="130" s="2" customFormat="1" ht="13.5" spans="1:3">
      <c r="A130" s="10">
        <v>2011499</v>
      </c>
      <c r="B130" s="13" t="s">
        <v>571</v>
      </c>
      <c r="C130" s="12"/>
    </row>
    <row r="131" s="2" customFormat="1" ht="13.5" spans="1:3">
      <c r="A131" s="10">
        <v>20123</v>
      </c>
      <c r="B131" s="13" t="s">
        <v>572</v>
      </c>
      <c r="C131" s="12">
        <f>SUM(C132:C137)</f>
        <v>66</v>
      </c>
    </row>
    <row r="132" s="2" customFormat="1" ht="13.5" spans="1:3">
      <c r="A132" s="10">
        <v>2012301</v>
      </c>
      <c r="B132" s="13" t="s">
        <v>493</v>
      </c>
      <c r="C132" s="12">
        <v>51</v>
      </c>
    </row>
    <row r="133" s="2" customFormat="1" ht="13.5" spans="1:3">
      <c r="A133" s="10">
        <v>2012302</v>
      </c>
      <c r="B133" s="13" t="s">
        <v>494</v>
      </c>
      <c r="C133" s="12"/>
    </row>
    <row r="134" s="2" customFormat="1" ht="13.5" spans="1:3">
      <c r="A134" s="10">
        <v>2012303</v>
      </c>
      <c r="B134" s="14" t="s">
        <v>495</v>
      </c>
      <c r="C134" s="12"/>
    </row>
    <row r="135" s="2" customFormat="1" ht="13.5" spans="1:3">
      <c r="A135" s="10">
        <v>2012304</v>
      </c>
      <c r="B135" s="14" t="s">
        <v>573</v>
      </c>
      <c r="C135" s="12">
        <v>15</v>
      </c>
    </row>
    <row r="136" s="2" customFormat="1" ht="13.5" spans="1:3">
      <c r="A136" s="10">
        <v>2012350</v>
      </c>
      <c r="B136" s="14" t="s">
        <v>502</v>
      </c>
      <c r="C136" s="12"/>
    </row>
    <row r="137" s="2" customFormat="1" ht="13.5" spans="1:3">
      <c r="A137" s="10">
        <v>2012399</v>
      </c>
      <c r="B137" s="11" t="s">
        <v>574</v>
      </c>
      <c r="C137" s="12"/>
    </row>
    <row r="138" s="2" customFormat="1" ht="13.5" spans="1:3">
      <c r="A138" s="10">
        <v>20125</v>
      </c>
      <c r="B138" s="13" t="s">
        <v>575</v>
      </c>
      <c r="C138" s="12">
        <f>SUM(C139:C145)</f>
        <v>0</v>
      </c>
    </row>
    <row r="139" s="2" customFormat="1" ht="13.5" spans="1:3">
      <c r="A139" s="10">
        <v>2012501</v>
      </c>
      <c r="B139" s="13" t="s">
        <v>493</v>
      </c>
      <c r="C139" s="12"/>
    </row>
    <row r="140" s="2" customFormat="1" ht="13.5" spans="1:3">
      <c r="A140" s="10">
        <v>2012502</v>
      </c>
      <c r="B140" s="14" t="s">
        <v>494</v>
      </c>
      <c r="C140" s="12"/>
    </row>
    <row r="141" s="2" customFormat="1" ht="13.5" spans="1:3">
      <c r="A141" s="10">
        <v>2012503</v>
      </c>
      <c r="B141" s="14" t="s">
        <v>495</v>
      </c>
      <c r="C141" s="12"/>
    </row>
    <row r="142" s="2" customFormat="1" ht="13.5" spans="1:3">
      <c r="A142" s="10">
        <v>2012504</v>
      </c>
      <c r="B142" s="14" t="s">
        <v>576</v>
      </c>
      <c r="C142" s="12"/>
    </row>
    <row r="143" s="2" customFormat="1" ht="13.5" spans="1:3">
      <c r="A143" s="10">
        <v>2012505</v>
      </c>
      <c r="B143" s="11" t="s">
        <v>577</v>
      </c>
      <c r="C143" s="12"/>
    </row>
    <row r="144" s="2" customFormat="1" ht="13.5" spans="1:3">
      <c r="A144" s="10">
        <v>2012550</v>
      </c>
      <c r="B144" s="13" t="s">
        <v>502</v>
      </c>
      <c r="C144" s="12"/>
    </row>
    <row r="145" s="2" customFormat="1" ht="13.5" spans="1:3">
      <c r="A145" s="10">
        <v>2012599</v>
      </c>
      <c r="B145" s="13" t="s">
        <v>578</v>
      </c>
      <c r="C145" s="12"/>
    </row>
    <row r="146" s="2" customFormat="1" ht="13.5" spans="1:3">
      <c r="A146" s="10">
        <v>20126</v>
      </c>
      <c r="B146" s="14" t="s">
        <v>579</v>
      </c>
      <c r="C146" s="12">
        <f>SUM(C147:C151)</f>
        <v>12</v>
      </c>
    </row>
    <row r="147" s="2" customFormat="1" ht="13.5" spans="1:3">
      <c r="A147" s="10">
        <v>2012601</v>
      </c>
      <c r="B147" s="14" t="s">
        <v>493</v>
      </c>
      <c r="C147" s="12"/>
    </row>
    <row r="148" s="2" customFormat="1" ht="13.5" spans="1:3">
      <c r="A148" s="10">
        <v>2012602</v>
      </c>
      <c r="B148" s="14" t="s">
        <v>494</v>
      </c>
      <c r="C148" s="12"/>
    </row>
    <row r="149" s="2" customFormat="1" ht="13.5" spans="1:3">
      <c r="A149" s="10">
        <v>2012603</v>
      </c>
      <c r="B149" s="13" t="s">
        <v>495</v>
      </c>
      <c r="C149" s="12"/>
    </row>
    <row r="150" s="2" customFormat="1" ht="13.5" spans="1:3">
      <c r="A150" s="10">
        <v>2012604</v>
      </c>
      <c r="B150" s="15" t="s">
        <v>580</v>
      </c>
      <c r="C150" s="12">
        <v>12</v>
      </c>
    </row>
    <row r="151" s="2" customFormat="1" ht="13.5" spans="1:3">
      <c r="A151" s="10">
        <v>2012699</v>
      </c>
      <c r="B151" s="13" t="s">
        <v>581</v>
      </c>
      <c r="C151" s="12"/>
    </row>
    <row r="152" s="2" customFormat="1" ht="13.5" spans="1:3">
      <c r="A152" s="10">
        <v>20128</v>
      </c>
      <c r="B152" s="14" t="s">
        <v>582</v>
      </c>
      <c r="C152" s="12">
        <f>SUM(C153:C158)</f>
        <v>3</v>
      </c>
    </row>
    <row r="153" s="2" customFormat="1" ht="13.5" spans="1:3">
      <c r="A153" s="10">
        <v>2012801</v>
      </c>
      <c r="B153" s="14" t="s">
        <v>493</v>
      </c>
      <c r="C153" s="12"/>
    </row>
    <row r="154" s="2" customFormat="1" ht="13.5" spans="1:3">
      <c r="A154" s="10">
        <v>2012802</v>
      </c>
      <c r="B154" s="14" t="s">
        <v>494</v>
      </c>
      <c r="C154" s="12">
        <v>3</v>
      </c>
    </row>
    <row r="155" s="2" customFormat="1" ht="13.5" spans="1:3">
      <c r="A155" s="10">
        <v>2012803</v>
      </c>
      <c r="B155" s="11" t="s">
        <v>495</v>
      </c>
      <c r="C155" s="12"/>
    </row>
    <row r="156" s="2" customFormat="1" ht="13.5" spans="1:3">
      <c r="A156" s="10">
        <v>2012804</v>
      </c>
      <c r="B156" s="13" t="s">
        <v>507</v>
      </c>
      <c r="C156" s="18"/>
    </row>
    <row r="157" s="2" customFormat="1" ht="13.5" spans="1:3">
      <c r="A157" s="10">
        <v>2012850</v>
      </c>
      <c r="B157" s="13" t="s">
        <v>502</v>
      </c>
      <c r="C157" s="12"/>
    </row>
    <row r="158" s="2" customFormat="1" ht="13.5" spans="1:3">
      <c r="A158" s="10">
        <v>2012899</v>
      </c>
      <c r="B158" s="13" t="s">
        <v>583</v>
      </c>
      <c r="C158" s="12"/>
    </row>
    <row r="159" s="2" customFormat="1" ht="13.5" spans="1:3">
      <c r="A159" s="10">
        <v>20129</v>
      </c>
      <c r="B159" s="14" t="s">
        <v>584</v>
      </c>
      <c r="C159" s="12">
        <f>SUM(C160:C165)</f>
        <v>249</v>
      </c>
    </row>
    <row r="160" s="2" customFormat="1" ht="13.5" spans="1:3">
      <c r="A160" s="10">
        <v>2012901</v>
      </c>
      <c r="B160" s="14" t="s">
        <v>493</v>
      </c>
      <c r="C160" s="12">
        <v>77</v>
      </c>
    </row>
    <row r="161" s="2" customFormat="1" ht="13.5" spans="1:3">
      <c r="A161" s="10">
        <v>2012902</v>
      </c>
      <c r="B161" s="14" t="s">
        <v>494</v>
      </c>
      <c r="C161" s="12">
        <v>172</v>
      </c>
    </row>
    <row r="162" s="2" customFormat="1" ht="13.5" spans="1:3">
      <c r="A162" s="10">
        <v>2012903</v>
      </c>
      <c r="B162" s="13" t="s">
        <v>495</v>
      </c>
      <c r="C162" s="12"/>
    </row>
    <row r="163" s="2" customFormat="1" ht="13.5" spans="1:3">
      <c r="A163" s="10">
        <v>2012906</v>
      </c>
      <c r="B163" s="13" t="s">
        <v>585</v>
      </c>
      <c r="C163" s="12"/>
    </row>
    <row r="164" s="2" customFormat="1" ht="13.5" spans="1:3">
      <c r="A164" s="10">
        <v>2012950</v>
      </c>
      <c r="B164" s="14" t="s">
        <v>502</v>
      </c>
      <c r="C164" s="12"/>
    </row>
    <row r="165" s="2" customFormat="1" ht="13.5" spans="1:3">
      <c r="A165" s="10">
        <v>2012999</v>
      </c>
      <c r="B165" s="14" t="s">
        <v>586</v>
      </c>
      <c r="C165" s="12"/>
    </row>
    <row r="166" s="2" customFormat="1" ht="13.5" spans="1:3">
      <c r="A166" s="10">
        <v>20131</v>
      </c>
      <c r="B166" s="14" t="s">
        <v>587</v>
      </c>
      <c r="C166" s="12">
        <f>SUM(C167:C172)</f>
        <v>1295</v>
      </c>
    </row>
    <row r="167" s="2" customFormat="1" ht="13.5" spans="1:3">
      <c r="A167" s="10">
        <v>2013101</v>
      </c>
      <c r="B167" s="14" t="s">
        <v>493</v>
      </c>
      <c r="C167" s="12">
        <v>394</v>
      </c>
    </row>
    <row r="168" s="2" customFormat="1" ht="13.5" spans="1:3">
      <c r="A168" s="10">
        <v>2013102</v>
      </c>
      <c r="B168" s="13" t="s">
        <v>494</v>
      </c>
      <c r="C168" s="12">
        <v>901</v>
      </c>
    </row>
    <row r="169" s="2" customFormat="1" ht="13.5" spans="1:3">
      <c r="A169" s="10">
        <v>2013103</v>
      </c>
      <c r="B169" s="13" t="s">
        <v>495</v>
      </c>
      <c r="C169" s="12"/>
    </row>
    <row r="170" s="2" customFormat="1" ht="13.5" spans="1:3">
      <c r="A170" s="10">
        <v>2013105</v>
      </c>
      <c r="B170" s="13" t="s">
        <v>588</v>
      </c>
      <c r="C170" s="12"/>
    </row>
    <row r="171" s="2" customFormat="1" ht="13.5" spans="1:3">
      <c r="A171" s="10">
        <v>2013150</v>
      </c>
      <c r="B171" s="14" t="s">
        <v>502</v>
      </c>
      <c r="C171" s="12"/>
    </row>
    <row r="172" s="2" customFormat="1" ht="13.5" spans="1:3">
      <c r="A172" s="10">
        <v>2013199</v>
      </c>
      <c r="B172" s="14" t="s">
        <v>589</v>
      </c>
      <c r="C172" s="12"/>
    </row>
    <row r="173" s="2" customFormat="1" ht="13.5" spans="1:3">
      <c r="A173" s="10">
        <v>20132</v>
      </c>
      <c r="B173" s="14" t="s">
        <v>590</v>
      </c>
      <c r="C173" s="12">
        <f>SUM(C174:C179)</f>
        <v>1974</v>
      </c>
    </row>
    <row r="174" s="2" customFormat="1" ht="13.5" spans="1:3">
      <c r="A174" s="10">
        <v>2013201</v>
      </c>
      <c r="B174" s="13" t="s">
        <v>493</v>
      </c>
      <c r="C174" s="12">
        <v>445</v>
      </c>
    </row>
    <row r="175" s="2" customFormat="1" ht="13.5" spans="1:3">
      <c r="A175" s="10">
        <v>2013202</v>
      </c>
      <c r="B175" s="13" t="s">
        <v>494</v>
      </c>
      <c r="C175" s="12">
        <v>1499</v>
      </c>
    </row>
    <row r="176" s="2" customFormat="1" ht="13.5" spans="1:3">
      <c r="A176" s="10">
        <v>2013203</v>
      </c>
      <c r="B176" s="13" t="s">
        <v>495</v>
      </c>
      <c r="C176" s="12"/>
    </row>
    <row r="177" s="2" customFormat="1" ht="13.5" spans="1:3">
      <c r="A177" s="10">
        <v>2013204</v>
      </c>
      <c r="B177" s="13" t="s">
        <v>591</v>
      </c>
      <c r="C177" s="12"/>
    </row>
    <row r="178" s="2" customFormat="1" ht="13.5" spans="1:3">
      <c r="A178" s="10">
        <v>2013250</v>
      </c>
      <c r="B178" s="13" t="s">
        <v>502</v>
      </c>
      <c r="C178" s="12"/>
    </row>
    <row r="179" s="2" customFormat="1" ht="13.5" spans="1:3">
      <c r="A179" s="10">
        <v>2013299</v>
      </c>
      <c r="B179" s="14" t="s">
        <v>592</v>
      </c>
      <c r="C179" s="12">
        <v>30</v>
      </c>
    </row>
    <row r="180" s="2" customFormat="1" ht="13.5" spans="1:3">
      <c r="A180" s="10">
        <v>20133</v>
      </c>
      <c r="B180" s="14" t="s">
        <v>593</v>
      </c>
      <c r="C180" s="12">
        <f>SUM(C181:C186)</f>
        <v>554</v>
      </c>
    </row>
    <row r="181" s="2" customFormat="1" ht="13.5" spans="1:3">
      <c r="A181" s="10">
        <v>2013301</v>
      </c>
      <c r="B181" s="11" t="s">
        <v>493</v>
      </c>
      <c r="C181" s="12">
        <v>123</v>
      </c>
    </row>
    <row r="182" s="2" customFormat="1" ht="13.5" spans="1:3">
      <c r="A182" s="10">
        <v>2013302</v>
      </c>
      <c r="B182" s="13" t="s">
        <v>494</v>
      </c>
      <c r="C182" s="12">
        <v>431</v>
      </c>
    </row>
    <row r="183" s="2" customFormat="1" ht="13.5" spans="1:3">
      <c r="A183" s="10">
        <v>2013303</v>
      </c>
      <c r="B183" s="13" t="s">
        <v>495</v>
      </c>
      <c r="C183" s="12"/>
    </row>
    <row r="184" s="2" customFormat="1" ht="13.5" spans="1:3">
      <c r="A184" s="10">
        <v>2013304</v>
      </c>
      <c r="B184" s="13" t="s">
        <v>594</v>
      </c>
      <c r="C184" s="12"/>
    </row>
    <row r="185" s="2" customFormat="1" ht="13.5" spans="1:3">
      <c r="A185" s="10">
        <v>2013350</v>
      </c>
      <c r="B185" s="13" t="s">
        <v>502</v>
      </c>
      <c r="C185" s="12"/>
    </row>
    <row r="186" s="2" customFormat="1" ht="13.5" spans="1:3">
      <c r="A186" s="10">
        <v>2013399</v>
      </c>
      <c r="B186" s="14" t="s">
        <v>595</v>
      </c>
      <c r="C186" s="12"/>
    </row>
    <row r="187" s="2" customFormat="1" ht="13.5" spans="1:3">
      <c r="A187" s="10">
        <v>20134</v>
      </c>
      <c r="B187" s="14" t="s">
        <v>596</v>
      </c>
      <c r="C187" s="12">
        <f>SUM(C188:C194)</f>
        <v>186</v>
      </c>
    </row>
    <row r="188" s="2" customFormat="1" ht="13.5" spans="1:3">
      <c r="A188" s="10">
        <v>2013401</v>
      </c>
      <c r="B188" s="14" t="s">
        <v>493</v>
      </c>
      <c r="C188" s="12">
        <v>174</v>
      </c>
    </row>
    <row r="189" s="2" customFormat="1" ht="13.5" spans="1:3">
      <c r="A189" s="10">
        <v>2013402</v>
      </c>
      <c r="B189" s="13" t="s">
        <v>494</v>
      </c>
      <c r="C189" s="12"/>
    </row>
    <row r="190" s="2" customFormat="1" ht="13.5" spans="1:3">
      <c r="A190" s="10">
        <v>2013403</v>
      </c>
      <c r="B190" s="13" t="s">
        <v>495</v>
      </c>
      <c r="C190" s="12"/>
    </row>
    <row r="191" s="2" customFormat="1" ht="13.5" spans="1:3">
      <c r="A191" s="10">
        <v>2013404</v>
      </c>
      <c r="B191" s="13" t="s">
        <v>597</v>
      </c>
      <c r="C191" s="12"/>
    </row>
    <row r="192" s="2" customFormat="1" ht="13.5" spans="1:3">
      <c r="A192" s="10">
        <v>2013405</v>
      </c>
      <c r="B192" s="13" t="s">
        <v>598</v>
      </c>
      <c r="C192" s="12"/>
    </row>
    <row r="193" s="2" customFormat="1" ht="13.5" spans="1:3">
      <c r="A193" s="10">
        <v>2013450</v>
      </c>
      <c r="B193" s="13" t="s">
        <v>502</v>
      </c>
      <c r="C193" s="18"/>
    </row>
    <row r="194" s="2" customFormat="1" ht="13.5" spans="1:3">
      <c r="A194" s="10">
        <v>2013499</v>
      </c>
      <c r="B194" s="14" t="s">
        <v>599</v>
      </c>
      <c r="C194" s="18">
        <v>12</v>
      </c>
    </row>
    <row r="195" s="2" customFormat="1" ht="13.5" spans="1:3">
      <c r="A195" s="10">
        <v>20135</v>
      </c>
      <c r="B195" s="14" t="s">
        <v>600</v>
      </c>
      <c r="C195" s="12">
        <f>SUM(C196:C200)</f>
        <v>0</v>
      </c>
    </row>
    <row r="196" s="2" customFormat="1" ht="13.5" spans="1:3">
      <c r="A196" s="10">
        <v>2013501</v>
      </c>
      <c r="B196" s="14" t="s">
        <v>493</v>
      </c>
      <c r="C196" s="12"/>
    </row>
    <row r="197" s="2" customFormat="1" ht="13.5" spans="1:3">
      <c r="A197" s="10">
        <v>2013502</v>
      </c>
      <c r="B197" s="11" t="s">
        <v>494</v>
      </c>
      <c r="C197" s="12"/>
    </row>
    <row r="198" s="2" customFormat="1" ht="13.5" spans="1:3">
      <c r="A198" s="10">
        <v>2013503</v>
      </c>
      <c r="B198" s="13" t="s">
        <v>495</v>
      </c>
      <c r="C198" s="19"/>
    </row>
    <row r="199" s="2" customFormat="1" ht="13.5" spans="1:3">
      <c r="A199" s="10">
        <v>2013550</v>
      </c>
      <c r="B199" s="13" t="s">
        <v>502</v>
      </c>
      <c r="C199" s="19"/>
    </row>
    <row r="200" s="2" customFormat="1" ht="13.5" spans="1:3">
      <c r="A200" s="10">
        <v>2013599</v>
      </c>
      <c r="B200" s="13" t="s">
        <v>601</v>
      </c>
      <c r="C200" s="19"/>
    </row>
    <row r="201" s="2" customFormat="1" ht="13.5" spans="1:3">
      <c r="A201" s="10">
        <v>20136</v>
      </c>
      <c r="B201" s="14" t="s">
        <v>602</v>
      </c>
      <c r="C201" s="19">
        <f>SUM(C202:C206)</f>
        <v>699</v>
      </c>
    </row>
    <row r="202" s="2" customFormat="1" ht="13.5" spans="1:3">
      <c r="A202" s="10">
        <v>2013601</v>
      </c>
      <c r="B202" s="14" t="s">
        <v>493</v>
      </c>
      <c r="C202" s="20">
        <v>445</v>
      </c>
    </row>
    <row r="203" s="2" customFormat="1" ht="13.5" spans="1:3">
      <c r="A203" s="10">
        <v>2013602</v>
      </c>
      <c r="B203" s="14" t="s">
        <v>494</v>
      </c>
      <c r="C203" s="20">
        <v>254</v>
      </c>
    </row>
    <row r="204" s="2" customFormat="1" ht="13.5" spans="1:3">
      <c r="A204" s="10">
        <v>2013603</v>
      </c>
      <c r="B204" s="13" t="s">
        <v>495</v>
      </c>
      <c r="C204" s="20"/>
    </row>
    <row r="205" s="2" customFormat="1" ht="13.5" spans="1:3">
      <c r="A205" s="10">
        <v>2013650</v>
      </c>
      <c r="B205" s="13" t="s">
        <v>502</v>
      </c>
      <c r="C205" s="20"/>
    </row>
    <row r="206" s="2" customFormat="1" ht="13.5" spans="1:3">
      <c r="A206" s="10">
        <v>2013699</v>
      </c>
      <c r="B206" s="13" t="s">
        <v>603</v>
      </c>
      <c r="C206" s="20"/>
    </row>
    <row r="207" s="2" customFormat="1" ht="13.5" spans="1:3">
      <c r="A207" s="10">
        <v>20137</v>
      </c>
      <c r="B207" s="13" t="s">
        <v>604</v>
      </c>
      <c r="C207" s="20">
        <f>SUM(C208:C213)</f>
        <v>855</v>
      </c>
    </row>
    <row r="208" s="2" customFormat="1" ht="13.5" spans="1:3">
      <c r="A208" s="10">
        <v>2013701</v>
      </c>
      <c r="B208" s="13" t="s">
        <v>493</v>
      </c>
      <c r="C208" s="20">
        <v>92</v>
      </c>
    </row>
    <row r="209" s="2" customFormat="1" ht="13.5" spans="1:3">
      <c r="A209" s="10">
        <v>2013702</v>
      </c>
      <c r="B209" s="13" t="s">
        <v>494</v>
      </c>
      <c r="C209" s="20"/>
    </row>
    <row r="210" s="2" customFormat="1" ht="13.5" spans="1:3">
      <c r="A210" s="10">
        <v>2013703</v>
      </c>
      <c r="B210" s="13" t="s">
        <v>495</v>
      </c>
      <c r="C210" s="19"/>
    </row>
    <row r="211" s="2" customFormat="1" ht="13.5" spans="1:3">
      <c r="A211" s="10">
        <v>2013704</v>
      </c>
      <c r="B211" s="13" t="s">
        <v>605</v>
      </c>
      <c r="C211" s="19"/>
    </row>
    <row r="212" s="2" customFormat="1" ht="13.5" spans="1:3">
      <c r="A212" s="10">
        <v>2013750</v>
      </c>
      <c r="B212" s="13" t="s">
        <v>502</v>
      </c>
      <c r="C212" s="19"/>
    </row>
    <row r="213" s="2" customFormat="1" ht="13.5" spans="1:3">
      <c r="A213" s="10">
        <v>2013799</v>
      </c>
      <c r="B213" s="13" t="s">
        <v>606</v>
      </c>
      <c r="C213" s="19">
        <v>763</v>
      </c>
    </row>
    <row r="214" s="2" customFormat="1" ht="13.5" spans="1:3">
      <c r="A214" s="10">
        <v>20138</v>
      </c>
      <c r="B214" s="13" t="s">
        <v>607</v>
      </c>
      <c r="C214" s="19">
        <f>SUM(C215:C228)</f>
        <v>140</v>
      </c>
    </row>
    <row r="215" s="2" customFormat="1" ht="13.5" spans="1:3">
      <c r="A215" s="10">
        <v>2013801</v>
      </c>
      <c r="B215" s="13" t="s">
        <v>493</v>
      </c>
      <c r="C215" s="12">
        <v>116</v>
      </c>
    </row>
    <row r="216" s="2" customFormat="1" ht="13.5" spans="1:3">
      <c r="A216" s="10">
        <v>2013802</v>
      </c>
      <c r="B216" s="13" t="s">
        <v>494</v>
      </c>
      <c r="C216" s="12">
        <v>24</v>
      </c>
    </row>
    <row r="217" s="2" customFormat="1" ht="13.5" spans="1:3">
      <c r="A217" s="10">
        <v>2013803</v>
      </c>
      <c r="B217" s="13" t="s">
        <v>495</v>
      </c>
      <c r="C217" s="12"/>
    </row>
    <row r="218" s="2" customFormat="1" ht="13.5" spans="1:3">
      <c r="A218" s="10">
        <v>2013804</v>
      </c>
      <c r="B218" s="13" t="s">
        <v>608</v>
      </c>
      <c r="C218" s="12"/>
    </row>
    <row r="219" s="2" customFormat="1" ht="13.5" spans="1:3">
      <c r="A219" s="10">
        <v>2013805</v>
      </c>
      <c r="B219" s="13" t="s">
        <v>609</v>
      </c>
      <c r="C219" s="12"/>
    </row>
    <row r="220" s="2" customFormat="1" ht="13.5" spans="1:3">
      <c r="A220" s="10">
        <v>2013808</v>
      </c>
      <c r="B220" s="13" t="s">
        <v>534</v>
      </c>
      <c r="C220" s="12"/>
    </row>
    <row r="221" s="2" customFormat="1" ht="13.5" spans="1:3">
      <c r="A221" s="10">
        <v>2013810</v>
      </c>
      <c r="B221" s="13" t="s">
        <v>610</v>
      </c>
      <c r="C221" s="12"/>
    </row>
    <row r="222" s="2" customFormat="1" ht="13.5" spans="1:3">
      <c r="A222" s="10">
        <v>2013812</v>
      </c>
      <c r="B222" s="13" t="s">
        <v>611</v>
      </c>
      <c r="C222" s="12"/>
    </row>
    <row r="223" s="2" customFormat="1" ht="13.5" spans="1:3">
      <c r="A223" s="10">
        <v>2013813</v>
      </c>
      <c r="B223" s="13" t="s">
        <v>612</v>
      </c>
      <c r="C223" s="12"/>
    </row>
    <row r="224" s="2" customFormat="1" ht="13.5" spans="1:3">
      <c r="A224" s="10">
        <v>2013814</v>
      </c>
      <c r="B224" s="13" t="s">
        <v>613</v>
      </c>
      <c r="C224" s="12"/>
    </row>
    <row r="225" s="2" customFormat="1" ht="13.5" spans="1:3">
      <c r="A225" s="10">
        <v>2013815</v>
      </c>
      <c r="B225" s="13" t="s">
        <v>614</v>
      </c>
      <c r="C225" s="12"/>
    </row>
    <row r="226" s="2" customFormat="1" ht="13.5" spans="1:3">
      <c r="A226" s="10">
        <v>2013816</v>
      </c>
      <c r="B226" s="13" t="s">
        <v>615</v>
      </c>
      <c r="C226" s="12"/>
    </row>
    <row r="227" s="2" customFormat="1" ht="13.5" spans="1:3">
      <c r="A227" s="10">
        <v>2013850</v>
      </c>
      <c r="B227" s="13" t="s">
        <v>502</v>
      </c>
      <c r="C227" s="12"/>
    </row>
    <row r="228" s="2" customFormat="1" ht="13.5" spans="1:3">
      <c r="A228" s="10">
        <v>2013899</v>
      </c>
      <c r="B228" s="13" t="s">
        <v>616</v>
      </c>
      <c r="C228" s="12"/>
    </row>
    <row r="229" s="2" customFormat="1" ht="13.5" spans="1:3">
      <c r="A229" s="10">
        <v>20199</v>
      </c>
      <c r="B229" s="13" t="s">
        <v>617</v>
      </c>
      <c r="C229" s="12">
        <f>SUM(C230:C231)</f>
        <v>0</v>
      </c>
    </row>
    <row r="230" s="2" customFormat="1" ht="13.5" spans="1:3">
      <c r="A230" s="10">
        <v>2019901</v>
      </c>
      <c r="B230" s="14" t="s">
        <v>618</v>
      </c>
      <c r="C230" s="12"/>
    </row>
    <row r="231" s="2" customFormat="1" ht="13.5" spans="1:3">
      <c r="A231" s="10">
        <v>2019999</v>
      </c>
      <c r="B231" s="14" t="s">
        <v>619</v>
      </c>
      <c r="C231" s="12"/>
    </row>
    <row r="232" s="2" customFormat="1" ht="13.5" spans="1:3">
      <c r="A232" s="10">
        <v>202</v>
      </c>
      <c r="B232" s="11" t="s">
        <v>620</v>
      </c>
      <c r="C232" s="12">
        <f>SUM(C233:C235)</f>
        <v>0</v>
      </c>
    </row>
    <row r="233" s="2" customFormat="1" ht="13.5" spans="1:3">
      <c r="A233" s="10">
        <v>20205</v>
      </c>
      <c r="B233" s="13" t="s">
        <v>621</v>
      </c>
      <c r="C233" s="12"/>
    </row>
    <row r="234" s="2" customFormat="1" ht="13.5" spans="1:3">
      <c r="A234" s="10">
        <v>20206</v>
      </c>
      <c r="B234" s="13" t="s">
        <v>622</v>
      </c>
      <c r="C234" s="12"/>
    </row>
    <row r="235" s="2" customFormat="1" ht="13.5" spans="1:3">
      <c r="A235" s="10">
        <v>20299</v>
      </c>
      <c r="B235" s="13" t="s">
        <v>623</v>
      </c>
      <c r="C235" s="12"/>
    </row>
    <row r="236" s="2" customFormat="1" ht="13.5" spans="1:3">
      <c r="A236" s="10">
        <v>203</v>
      </c>
      <c r="B236" s="11" t="s">
        <v>624</v>
      </c>
      <c r="C236" s="12">
        <f>C237+C245</f>
        <v>37</v>
      </c>
    </row>
    <row r="237" s="2" customFormat="1" ht="13.5" spans="1:3">
      <c r="A237" s="10">
        <v>20306</v>
      </c>
      <c r="B237" s="14" t="s">
        <v>625</v>
      </c>
      <c r="C237" s="12">
        <f>SUM(C238:C244)</f>
        <v>37</v>
      </c>
    </row>
    <row r="238" s="2" customFormat="1" ht="13.5" spans="1:3">
      <c r="A238" s="10">
        <v>2030601</v>
      </c>
      <c r="B238" s="14" t="s">
        <v>626</v>
      </c>
      <c r="C238" s="12"/>
    </row>
    <row r="239" s="2" customFormat="1" ht="13.5" spans="1:3">
      <c r="A239" s="10">
        <v>2030602</v>
      </c>
      <c r="B239" s="13" t="s">
        <v>627</v>
      </c>
      <c r="C239" s="12"/>
    </row>
    <row r="240" s="2" customFormat="1" ht="13.5" spans="1:3">
      <c r="A240" s="10">
        <v>2030603</v>
      </c>
      <c r="B240" s="13" t="s">
        <v>628</v>
      </c>
      <c r="C240" s="12"/>
    </row>
    <row r="241" s="2" customFormat="1" ht="13.5" spans="1:3">
      <c r="A241" s="10">
        <v>2030604</v>
      </c>
      <c r="B241" s="13" t="s">
        <v>629</v>
      </c>
      <c r="C241" s="12"/>
    </row>
    <row r="242" s="2" customFormat="1" ht="13.5" spans="1:3">
      <c r="A242" s="10">
        <v>2030607</v>
      </c>
      <c r="B242" s="14" t="s">
        <v>630</v>
      </c>
      <c r="C242" s="12">
        <v>37</v>
      </c>
    </row>
    <row r="243" s="2" customFormat="1" ht="13.5" spans="1:3">
      <c r="A243" s="10">
        <v>2030608</v>
      </c>
      <c r="B243" s="14" t="s">
        <v>631</v>
      </c>
      <c r="C243" s="12"/>
    </row>
    <row r="244" s="2" customFormat="1" ht="13.5" spans="1:3">
      <c r="A244" s="10">
        <v>2030699</v>
      </c>
      <c r="B244" s="14" t="s">
        <v>632</v>
      </c>
      <c r="C244" s="12"/>
    </row>
    <row r="245" s="2" customFormat="1" ht="13.5" spans="1:3">
      <c r="A245" s="10">
        <v>20399</v>
      </c>
      <c r="B245" s="14" t="s">
        <v>633</v>
      </c>
      <c r="C245" s="12"/>
    </row>
    <row r="246" s="2" customFormat="1" ht="13.5" spans="1:3">
      <c r="A246" s="10">
        <v>204</v>
      </c>
      <c r="B246" s="11" t="s">
        <v>89</v>
      </c>
      <c r="C246" s="12">
        <f>C247+C250+C261+C268+C276+C285+C299+C309+C319+C327+C333</f>
        <v>8834</v>
      </c>
    </row>
    <row r="247" s="2" customFormat="1" ht="13.5" spans="1:3">
      <c r="A247" s="10">
        <v>20401</v>
      </c>
      <c r="B247" s="13" t="s">
        <v>634</v>
      </c>
      <c r="C247" s="12">
        <f>SUM(C248:C249)</f>
        <v>0</v>
      </c>
    </row>
    <row r="248" s="2" customFormat="1" ht="13.5" spans="1:3">
      <c r="A248" s="10">
        <v>2040101</v>
      </c>
      <c r="B248" s="13" t="s">
        <v>635</v>
      </c>
      <c r="C248" s="12"/>
    </row>
    <row r="249" s="2" customFormat="1" ht="13.5" spans="1:3">
      <c r="A249" s="10">
        <v>2040199</v>
      </c>
      <c r="B249" s="14" t="s">
        <v>636</v>
      </c>
      <c r="C249" s="12"/>
    </row>
    <row r="250" s="2" customFormat="1" ht="13.5" spans="1:3">
      <c r="A250" s="10">
        <v>20402</v>
      </c>
      <c r="B250" s="14" t="s">
        <v>637</v>
      </c>
      <c r="C250" s="12">
        <f>SUM(C251:C260)</f>
        <v>6966</v>
      </c>
    </row>
    <row r="251" s="2" customFormat="1" ht="13.5" spans="1:3">
      <c r="A251" s="10">
        <v>2040201</v>
      </c>
      <c r="B251" s="14" t="s">
        <v>493</v>
      </c>
      <c r="C251" s="12">
        <v>3611</v>
      </c>
    </row>
    <row r="252" s="2" customFormat="1" ht="13.5" spans="1:3">
      <c r="A252" s="10">
        <v>2040202</v>
      </c>
      <c r="B252" s="14" t="s">
        <v>494</v>
      </c>
      <c r="C252" s="12">
        <f>3488-600</f>
        <v>2888</v>
      </c>
    </row>
    <row r="253" s="2" customFormat="1" ht="13.5" spans="1:3">
      <c r="A253" s="10">
        <v>2040203</v>
      </c>
      <c r="B253" s="14" t="s">
        <v>495</v>
      </c>
      <c r="C253" s="12"/>
    </row>
    <row r="254" s="2" customFormat="1" ht="13.5" spans="1:3">
      <c r="A254" s="10">
        <v>2040219</v>
      </c>
      <c r="B254" s="14" t="s">
        <v>534</v>
      </c>
      <c r="C254" s="12">
        <v>280</v>
      </c>
    </row>
    <row r="255" s="2" customFormat="1" ht="13.5" spans="1:3">
      <c r="A255" s="10">
        <v>2040220</v>
      </c>
      <c r="B255" s="14" t="s">
        <v>638</v>
      </c>
      <c r="C255" s="12"/>
    </row>
    <row r="256" s="2" customFormat="1" ht="13.5" spans="1:3">
      <c r="A256" s="10">
        <v>2040221</v>
      </c>
      <c r="B256" s="14" t="s">
        <v>639</v>
      </c>
      <c r="C256" s="12"/>
    </row>
    <row r="257" s="2" customFormat="1" ht="13.5" spans="1:3">
      <c r="A257" s="10">
        <v>2040222</v>
      </c>
      <c r="B257" s="14" t="s">
        <v>640</v>
      </c>
      <c r="C257" s="12"/>
    </row>
    <row r="258" s="2" customFormat="1" ht="13.5" spans="1:3">
      <c r="A258" s="10">
        <v>2040223</v>
      </c>
      <c r="B258" s="14" t="s">
        <v>641</v>
      </c>
      <c r="C258" s="12"/>
    </row>
    <row r="259" s="2" customFormat="1" ht="13.5" spans="1:3">
      <c r="A259" s="10">
        <v>2040250</v>
      </c>
      <c r="B259" s="14" t="s">
        <v>502</v>
      </c>
      <c r="C259" s="12"/>
    </row>
    <row r="260" s="2" customFormat="1" ht="13.5" spans="1:3">
      <c r="A260" s="10">
        <v>2040299</v>
      </c>
      <c r="B260" s="14" t="s">
        <v>642</v>
      </c>
      <c r="C260" s="12">
        <v>187</v>
      </c>
    </row>
    <row r="261" s="2" customFormat="1" ht="13.5" spans="1:3">
      <c r="A261" s="10">
        <v>20403</v>
      </c>
      <c r="B261" s="13" t="s">
        <v>643</v>
      </c>
      <c r="C261" s="12">
        <f>SUM(C262:C267)</f>
        <v>0</v>
      </c>
    </row>
    <row r="262" s="2" customFormat="1" ht="13.5" spans="1:3">
      <c r="A262" s="10">
        <v>2040301</v>
      </c>
      <c r="B262" s="13" t="s">
        <v>493</v>
      </c>
      <c r="C262" s="12"/>
    </row>
    <row r="263" s="2" customFormat="1" ht="13.5" spans="1:3">
      <c r="A263" s="10">
        <v>2040302</v>
      </c>
      <c r="B263" s="13" t="s">
        <v>494</v>
      </c>
      <c r="C263" s="12"/>
    </row>
    <row r="264" s="2" customFormat="1" ht="13.5" spans="1:3">
      <c r="A264" s="10">
        <v>2040303</v>
      </c>
      <c r="B264" s="14" t="s">
        <v>495</v>
      </c>
      <c r="C264" s="12"/>
    </row>
    <row r="265" s="2" customFormat="1" ht="13.5" spans="1:3">
      <c r="A265" s="10">
        <v>2040304</v>
      </c>
      <c r="B265" s="14" t="s">
        <v>644</v>
      </c>
      <c r="C265" s="12"/>
    </row>
    <row r="266" s="2" customFormat="1" ht="13.5" spans="1:3">
      <c r="A266" s="10">
        <v>2040350</v>
      </c>
      <c r="B266" s="14" t="s">
        <v>502</v>
      </c>
      <c r="C266" s="12"/>
    </row>
    <row r="267" s="2" customFormat="1" ht="13.5" spans="1:3">
      <c r="A267" s="10">
        <v>2040399</v>
      </c>
      <c r="B267" s="11" t="s">
        <v>645</v>
      </c>
      <c r="C267" s="12"/>
    </row>
    <row r="268" s="2" customFormat="1" ht="13.5" spans="1:3">
      <c r="A268" s="10">
        <v>20404</v>
      </c>
      <c r="B268" s="15" t="s">
        <v>646</v>
      </c>
      <c r="C268" s="12">
        <f>SUM(C269:C275)</f>
        <v>572</v>
      </c>
    </row>
    <row r="269" s="2" customFormat="1" ht="13.5" spans="1:3">
      <c r="A269" s="10">
        <v>2040401</v>
      </c>
      <c r="B269" s="13" t="s">
        <v>493</v>
      </c>
      <c r="C269" s="12">
        <v>492</v>
      </c>
    </row>
    <row r="270" s="2" customFormat="1" ht="13.5" spans="1:3">
      <c r="A270" s="10">
        <v>2040402</v>
      </c>
      <c r="B270" s="13" t="s">
        <v>494</v>
      </c>
      <c r="C270" s="12"/>
    </row>
    <row r="271" s="2" customFormat="1" ht="13.5" spans="1:3">
      <c r="A271" s="10">
        <v>2040403</v>
      </c>
      <c r="B271" s="14" t="s">
        <v>495</v>
      </c>
      <c r="C271" s="12"/>
    </row>
    <row r="272" s="2" customFormat="1" ht="13.5" spans="1:3">
      <c r="A272" s="10">
        <v>2040409</v>
      </c>
      <c r="B272" s="14" t="s">
        <v>647</v>
      </c>
      <c r="C272" s="12"/>
    </row>
    <row r="273" s="2" customFormat="1" ht="13.5" spans="1:3">
      <c r="A273" s="10">
        <v>2040410</v>
      </c>
      <c r="B273" s="14" t="s">
        <v>648</v>
      </c>
      <c r="C273" s="12"/>
    </row>
    <row r="274" s="2" customFormat="1" ht="13.5" spans="1:3">
      <c r="A274" s="10">
        <v>2040450</v>
      </c>
      <c r="B274" s="14" t="s">
        <v>502</v>
      </c>
      <c r="C274" s="12"/>
    </row>
    <row r="275" s="2" customFormat="1" ht="13.5" spans="1:3">
      <c r="A275" s="10">
        <v>2040499</v>
      </c>
      <c r="B275" s="14" t="s">
        <v>649</v>
      </c>
      <c r="C275" s="12">
        <v>80</v>
      </c>
    </row>
    <row r="276" s="2" customFormat="1" ht="13.5" spans="1:3">
      <c r="A276" s="10">
        <v>20405</v>
      </c>
      <c r="B276" s="11" t="s">
        <v>650</v>
      </c>
      <c r="C276" s="12">
        <f>SUM(C277:C284)</f>
        <v>1074</v>
      </c>
    </row>
    <row r="277" s="2" customFormat="1" ht="13.5" spans="1:3">
      <c r="A277" s="10">
        <v>2040501</v>
      </c>
      <c r="B277" s="13" t="s">
        <v>493</v>
      </c>
      <c r="C277" s="12">
        <v>974</v>
      </c>
    </row>
    <row r="278" s="2" customFormat="1" ht="13.5" spans="1:3">
      <c r="A278" s="10">
        <v>2040502</v>
      </c>
      <c r="B278" s="13" t="s">
        <v>494</v>
      </c>
      <c r="C278" s="12"/>
    </row>
    <row r="279" s="2" customFormat="1" ht="13.5" spans="1:3">
      <c r="A279" s="10">
        <v>2040503</v>
      </c>
      <c r="B279" s="13" t="s">
        <v>495</v>
      </c>
      <c r="C279" s="12"/>
    </row>
    <row r="280" s="2" customFormat="1" ht="13.5" spans="1:3">
      <c r="A280" s="10">
        <v>2040504</v>
      </c>
      <c r="B280" s="14" t="s">
        <v>651</v>
      </c>
      <c r="C280" s="12"/>
    </row>
    <row r="281" s="2" customFormat="1" ht="13.5" spans="1:3">
      <c r="A281" s="10">
        <v>2040505</v>
      </c>
      <c r="B281" s="14" t="s">
        <v>652</v>
      </c>
      <c r="C281" s="12"/>
    </row>
    <row r="282" s="2" customFormat="1" ht="13.5" spans="1:3">
      <c r="A282" s="10">
        <v>2040506</v>
      </c>
      <c r="B282" s="14" t="s">
        <v>653</v>
      </c>
      <c r="C282" s="12"/>
    </row>
    <row r="283" s="2" customFormat="1" ht="13.5" spans="1:3">
      <c r="A283" s="10">
        <v>2040550</v>
      </c>
      <c r="B283" s="13" t="s">
        <v>502</v>
      </c>
      <c r="C283" s="12"/>
    </row>
    <row r="284" s="2" customFormat="1" ht="13.5" spans="1:3">
      <c r="A284" s="10">
        <v>2040599</v>
      </c>
      <c r="B284" s="13" t="s">
        <v>654</v>
      </c>
      <c r="C284" s="12">
        <v>100</v>
      </c>
    </row>
    <row r="285" s="2" customFormat="1" ht="13.5" spans="1:3">
      <c r="A285" s="10">
        <v>20406</v>
      </c>
      <c r="B285" s="13" t="s">
        <v>655</v>
      </c>
      <c r="C285" s="12">
        <f>SUM(C286:C298)</f>
        <v>196</v>
      </c>
    </row>
    <row r="286" s="2" customFormat="1" ht="13.5" spans="1:3">
      <c r="A286" s="10">
        <v>2040601</v>
      </c>
      <c r="B286" s="14" t="s">
        <v>493</v>
      </c>
      <c r="C286" s="12">
        <v>177</v>
      </c>
    </row>
    <row r="287" s="2" customFormat="1" ht="13.5" spans="1:3">
      <c r="A287" s="10">
        <v>2040602</v>
      </c>
      <c r="B287" s="14" t="s">
        <v>494</v>
      </c>
      <c r="C287" s="12"/>
    </row>
    <row r="288" s="2" customFormat="1" ht="13.5" spans="1:3">
      <c r="A288" s="10">
        <v>2040603</v>
      </c>
      <c r="B288" s="14" t="s">
        <v>495</v>
      </c>
      <c r="C288" s="12"/>
    </row>
    <row r="289" s="2" customFormat="1" ht="13.5" spans="1:3">
      <c r="A289" s="10">
        <v>2040604</v>
      </c>
      <c r="B289" s="11" t="s">
        <v>656</v>
      </c>
      <c r="C289" s="12"/>
    </row>
    <row r="290" s="2" customFormat="1" ht="13.5" spans="1:3">
      <c r="A290" s="10">
        <v>2040605</v>
      </c>
      <c r="B290" s="13" t="s">
        <v>657</v>
      </c>
      <c r="C290" s="12">
        <v>1</v>
      </c>
    </row>
    <row r="291" s="2" customFormat="1" ht="13.5" spans="1:3">
      <c r="A291" s="10">
        <v>2040606</v>
      </c>
      <c r="B291" s="13" t="s">
        <v>658</v>
      </c>
      <c r="C291" s="12"/>
    </row>
    <row r="292" s="2" customFormat="1" ht="13.5" spans="1:3">
      <c r="A292" s="10">
        <v>2040607</v>
      </c>
      <c r="B292" s="15" t="s">
        <v>659</v>
      </c>
      <c r="C292" s="12">
        <v>5</v>
      </c>
    </row>
    <row r="293" s="2" customFormat="1" ht="13.5" spans="1:3">
      <c r="A293" s="10">
        <v>2040608</v>
      </c>
      <c r="B293" s="14" t="s">
        <v>660</v>
      </c>
      <c r="C293" s="12"/>
    </row>
    <row r="294" s="2" customFormat="1" ht="13.5" spans="1:3">
      <c r="A294" s="10">
        <v>2040610</v>
      </c>
      <c r="B294" s="14" t="s">
        <v>661</v>
      </c>
      <c r="C294" s="12"/>
    </row>
    <row r="295" s="2" customFormat="1" ht="13.5" spans="1:3">
      <c r="A295" s="10">
        <v>2040612</v>
      </c>
      <c r="B295" s="14" t="s">
        <v>662</v>
      </c>
      <c r="C295" s="12">
        <v>11</v>
      </c>
    </row>
    <row r="296" s="2" customFormat="1" ht="13.5" spans="1:3">
      <c r="A296" s="10">
        <v>2040613</v>
      </c>
      <c r="B296" s="14" t="s">
        <v>534</v>
      </c>
      <c r="C296" s="12"/>
    </row>
    <row r="297" s="2" customFormat="1" ht="13.5" spans="1:3">
      <c r="A297" s="10">
        <v>2040650</v>
      </c>
      <c r="B297" s="14" t="s">
        <v>502</v>
      </c>
      <c r="C297" s="12"/>
    </row>
    <row r="298" s="2" customFormat="1" ht="13.5" spans="1:3">
      <c r="A298" s="10">
        <v>2040699</v>
      </c>
      <c r="B298" s="13" t="s">
        <v>663</v>
      </c>
      <c r="C298" s="12">
        <v>2</v>
      </c>
    </row>
    <row r="299" s="2" customFormat="1" ht="13.5" spans="1:3">
      <c r="A299" s="10">
        <v>20407</v>
      </c>
      <c r="B299" s="15" t="s">
        <v>664</v>
      </c>
      <c r="C299" s="12">
        <f>SUM(C300:C308)</f>
        <v>0</v>
      </c>
    </row>
    <row r="300" s="2" customFormat="1" ht="13.5" spans="1:3">
      <c r="A300" s="10">
        <v>2040701</v>
      </c>
      <c r="B300" s="13" t="s">
        <v>493</v>
      </c>
      <c r="C300" s="12"/>
    </row>
    <row r="301" s="2" customFormat="1" ht="13.5" spans="1:3">
      <c r="A301" s="10">
        <v>2040702</v>
      </c>
      <c r="B301" s="14" t="s">
        <v>494</v>
      </c>
      <c r="C301" s="12"/>
    </row>
    <row r="302" s="2" customFormat="1" ht="13.5" spans="1:3">
      <c r="A302" s="10">
        <v>2040703</v>
      </c>
      <c r="B302" s="14" t="s">
        <v>495</v>
      </c>
      <c r="C302" s="12"/>
    </row>
    <row r="303" s="2" customFormat="1" ht="13.5" spans="1:3">
      <c r="A303" s="10">
        <v>2040704</v>
      </c>
      <c r="B303" s="14" t="s">
        <v>665</v>
      </c>
      <c r="C303" s="12"/>
    </row>
    <row r="304" s="2" customFormat="1" ht="13.5" spans="1:3">
      <c r="A304" s="10">
        <v>2040705</v>
      </c>
      <c r="B304" s="11" t="s">
        <v>666</v>
      </c>
      <c r="C304" s="12"/>
    </row>
    <row r="305" s="2" customFormat="1" ht="13.5" spans="1:3">
      <c r="A305" s="10">
        <v>2040706</v>
      </c>
      <c r="B305" s="13" t="s">
        <v>667</v>
      </c>
      <c r="C305" s="12"/>
    </row>
    <row r="306" s="2" customFormat="1" ht="13.5" spans="1:3">
      <c r="A306" s="10">
        <v>2040707</v>
      </c>
      <c r="B306" s="13" t="s">
        <v>534</v>
      </c>
      <c r="C306" s="12"/>
    </row>
    <row r="307" s="2" customFormat="1" ht="13.5" spans="1:3">
      <c r="A307" s="10">
        <v>2040750</v>
      </c>
      <c r="B307" s="13" t="s">
        <v>502</v>
      </c>
      <c r="C307" s="12"/>
    </row>
    <row r="308" s="2" customFormat="1" ht="13.5" spans="1:3">
      <c r="A308" s="10">
        <v>2040799</v>
      </c>
      <c r="B308" s="13" t="s">
        <v>668</v>
      </c>
      <c r="C308" s="12"/>
    </row>
    <row r="309" s="2" customFormat="1" ht="13.5" spans="1:3">
      <c r="A309" s="10">
        <v>20408</v>
      </c>
      <c r="B309" s="14" t="s">
        <v>669</v>
      </c>
      <c r="C309" s="12">
        <f>SUM(C310:C318)</f>
        <v>0</v>
      </c>
    </row>
    <row r="310" s="2" customFormat="1" ht="13.5" spans="1:3">
      <c r="A310" s="10">
        <v>2040801</v>
      </c>
      <c r="B310" s="14" t="s">
        <v>493</v>
      </c>
      <c r="C310" s="12"/>
    </row>
    <row r="311" s="2" customFormat="1" ht="13.5" spans="1:3">
      <c r="A311" s="10">
        <v>2040802</v>
      </c>
      <c r="B311" s="14" t="s">
        <v>494</v>
      </c>
      <c r="C311" s="12"/>
    </row>
    <row r="312" s="2" customFormat="1" ht="13.5" spans="1:3">
      <c r="A312" s="10">
        <v>2040803</v>
      </c>
      <c r="B312" s="13" t="s">
        <v>495</v>
      </c>
      <c r="C312" s="12"/>
    </row>
    <row r="313" s="2" customFormat="1" ht="13.5" spans="1:3">
      <c r="A313" s="10">
        <v>2040804</v>
      </c>
      <c r="B313" s="13" t="s">
        <v>670</v>
      </c>
      <c r="C313" s="12"/>
    </row>
    <row r="314" s="2" customFormat="1" ht="13.5" spans="1:3">
      <c r="A314" s="10">
        <v>2040805</v>
      </c>
      <c r="B314" s="13" t="s">
        <v>671</v>
      </c>
      <c r="C314" s="12"/>
    </row>
    <row r="315" s="2" customFormat="1" ht="13.5" spans="1:3">
      <c r="A315" s="10">
        <v>2040806</v>
      </c>
      <c r="B315" s="14" t="s">
        <v>672</v>
      </c>
      <c r="C315" s="12"/>
    </row>
    <row r="316" s="2" customFormat="1" ht="13.5" spans="1:3">
      <c r="A316" s="10">
        <v>2040807</v>
      </c>
      <c r="B316" s="14" t="s">
        <v>534</v>
      </c>
      <c r="C316" s="12"/>
    </row>
    <row r="317" s="2" customFormat="1" ht="13.5" spans="1:3">
      <c r="A317" s="10">
        <v>2040850</v>
      </c>
      <c r="B317" s="14" t="s">
        <v>502</v>
      </c>
      <c r="C317" s="12"/>
    </row>
    <row r="318" s="2" customFormat="1" ht="13.5" spans="1:3">
      <c r="A318" s="10">
        <v>2040899</v>
      </c>
      <c r="B318" s="14" t="s">
        <v>673</v>
      </c>
      <c r="C318" s="12"/>
    </row>
    <row r="319" s="2" customFormat="1" ht="13.5" spans="1:3">
      <c r="A319" s="10">
        <v>20409</v>
      </c>
      <c r="B319" s="11" t="s">
        <v>674</v>
      </c>
      <c r="C319" s="12">
        <f>SUM(C320:C326)</f>
        <v>0</v>
      </c>
    </row>
    <row r="320" s="2" customFormat="1" ht="13.5" spans="1:3">
      <c r="A320" s="10">
        <v>2040901</v>
      </c>
      <c r="B320" s="13" t="s">
        <v>493</v>
      </c>
      <c r="C320" s="12"/>
    </row>
    <row r="321" s="2" customFormat="1" ht="13.5" spans="1:3">
      <c r="A321" s="10">
        <v>2040902</v>
      </c>
      <c r="B321" s="13" t="s">
        <v>494</v>
      </c>
      <c r="C321" s="12"/>
    </row>
    <row r="322" s="2" customFormat="1" ht="13.5" spans="1:3">
      <c r="A322" s="10">
        <v>2040903</v>
      </c>
      <c r="B322" s="15" t="s">
        <v>495</v>
      </c>
      <c r="C322" s="12"/>
    </row>
    <row r="323" s="2" customFormat="1" ht="13.5" spans="1:3">
      <c r="A323" s="10">
        <v>2040904</v>
      </c>
      <c r="B323" s="16" t="s">
        <v>675</v>
      </c>
      <c r="C323" s="12"/>
    </row>
    <row r="324" s="2" customFormat="1" ht="13.5" spans="1:3">
      <c r="A324" s="10">
        <v>2040905</v>
      </c>
      <c r="B324" s="14" t="s">
        <v>676</v>
      </c>
      <c r="C324" s="12"/>
    </row>
    <row r="325" s="2" customFormat="1" ht="13.5" spans="1:3">
      <c r="A325" s="10">
        <v>2040950</v>
      </c>
      <c r="B325" s="14" t="s">
        <v>502</v>
      </c>
      <c r="C325" s="12"/>
    </row>
    <row r="326" s="2" customFormat="1" ht="13.5" spans="1:3">
      <c r="A326" s="10">
        <v>2040999</v>
      </c>
      <c r="B326" s="13" t="s">
        <v>677</v>
      </c>
      <c r="C326" s="12"/>
    </row>
    <row r="327" s="2" customFormat="1" ht="13.5" spans="1:3">
      <c r="A327" s="10">
        <v>20410</v>
      </c>
      <c r="B327" s="13" t="s">
        <v>678</v>
      </c>
      <c r="C327" s="12">
        <f>SUM(C328:C332)</f>
        <v>0</v>
      </c>
    </row>
    <row r="328" s="2" customFormat="1" ht="13.5" spans="1:3">
      <c r="A328" s="10">
        <v>2041001</v>
      </c>
      <c r="B328" s="13" t="s">
        <v>493</v>
      </c>
      <c r="C328" s="12"/>
    </row>
    <row r="329" s="2" customFormat="1" ht="13.5" spans="1:3">
      <c r="A329" s="10">
        <v>2041002</v>
      </c>
      <c r="B329" s="14" t="s">
        <v>494</v>
      </c>
      <c r="C329" s="12"/>
    </row>
    <row r="330" s="2" customFormat="1" ht="13.5" spans="1:3">
      <c r="A330" s="10">
        <v>2041006</v>
      </c>
      <c r="B330" s="13" t="s">
        <v>534</v>
      </c>
      <c r="C330" s="12"/>
    </row>
    <row r="331" s="2" customFormat="1" ht="13.5" spans="1:3">
      <c r="A331" s="10">
        <v>2041007</v>
      </c>
      <c r="B331" s="14" t="s">
        <v>679</v>
      </c>
      <c r="C331" s="12"/>
    </row>
    <row r="332" s="2" customFormat="1" ht="13.5" spans="1:3">
      <c r="A332" s="10">
        <v>2041099</v>
      </c>
      <c r="B332" s="13" t="s">
        <v>680</v>
      </c>
      <c r="C332" s="12"/>
    </row>
    <row r="333" s="2" customFormat="1" ht="13.5" spans="1:3">
      <c r="A333" s="10">
        <v>20499</v>
      </c>
      <c r="B333" s="13" t="s">
        <v>681</v>
      </c>
      <c r="C333" s="12">
        <f>SUM(C334:C335)</f>
        <v>26</v>
      </c>
    </row>
    <row r="334" s="2" customFormat="1" ht="13.5" spans="1:3">
      <c r="A334" s="10">
        <v>2049902</v>
      </c>
      <c r="B334" s="13" t="s">
        <v>682</v>
      </c>
      <c r="C334" s="12"/>
    </row>
    <row r="335" s="2" customFormat="1" ht="13.5" spans="1:3">
      <c r="A335" s="10">
        <v>2049999</v>
      </c>
      <c r="B335" s="13" t="s">
        <v>683</v>
      </c>
      <c r="C335" s="12">
        <v>26</v>
      </c>
    </row>
    <row r="336" s="2" customFormat="1" ht="13.5" spans="1:3">
      <c r="A336" s="10">
        <v>205</v>
      </c>
      <c r="B336" s="11" t="s">
        <v>684</v>
      </c>
      <c r="C336" s="12">
        <f>C337+C342+C349+C355+C361+C365+C369+C373+C379</f>
        <v>6300</v>
      </c>
    </row>
    <row r="337" s="2" customFormat="1" ht="13.5" spans="1:3">
      <c r="A337" s="10">
        <v>20501</v>
      </c>
      <c r="B337" s="14" t="s">
        <v>685</v>
      </c>
      <c r="C337" s="12">
        <f>SUM(C338:C341)</f>
        <v>79</v>
      </c>
    </row>
    <row r="338" s="2" customFormat="1" ht="13.5" spans="1:3">
      <c r="A338" s="10">
        <v>2050101</v>
      </c>
      <c r="B338" s="13" t="s">
        <v>493</v>
      </c>
      <c r="C338" s="12">
        <v>73</v>
      </c>
    </row>
    <row r="339" s="2" customFormat="1" ht="13.5" spans="1:3">
      <c r="A339" s="10">
        <v>2050102</v>
      </c>
      <c r="B339" s="13" t="s">
        <v>494</v>
      </c>
      <c r="C339" s="12">
        <v>6</v>
      </c>
    </row>
    <row r="340" s="2" customFormat="1" ht="13.5" spans="1:3">
      <c r="A340" s="10">
        <v>2050103</v>
      </c>
      <c r="B340" s="13" t="s">
        <v>495</v>
      </c>
      <c r="C340" s="12"/>
    </row>
    <row r="341" s="2" customFormat="1" ht="13.5" spans="1:3">
      <c r="A341" s="10">
        <v>2050199</v>
      </c>
      <c r="B341" s="16" t="s">
        <v>686</v>
      </c>
      <c r="C341" s="12"/>
    </row>
    <row r="342" s="2" customFormat="1" ht="13.5" spans="1:3">
      <c r="A342" s="10">
        <v>20502</v>
      </c>
      <c r="B342" s="13" t="s">
        <v>687</v>
      </c>
      <c r="C342" s="12">
        <f>SUM(C343:C348)</f>
        <v>5721</v>
      </c>
    </row>
    <row r="343" s="2" customFormat="1" ht="13.5" spans="1:3">
      <c r="A343" s="10">
        <v>2050201</v>
      </c>
      <c r="B343" s="13" t="s">
        <v>688</v>
      </c>
      <c r="C343" s="12">
        <f>435+64+281+150</f>
        <v>930</v>
      </c>
    </row>
    <row r="344" s="2" customFormat="1" ht="13.5" spans="1:3">
      <c r="A344" s="10">
        <v>2050202</v>
      </c>
      <c r="B344" s="13" t="s">
        <v>689</v>
      </c>
      <c r="C344" s="12">
        <f>2377+26</f>
        <v>2403</v>
      </c>
    </row>
    <row r="345" s="2" customFormat="1" ht="13.5" spans="1:3">
      <c r="A345" s="10">
        <v>2050203</v>
      </c>
      <c r="B345" s="14" t="s">
        <v>690</v>
      </c>
      <c r="C345" s="12">
        <f>563+90+516+1219</f>
        <v>2388</v>
      </c>
    </row>
    <row r="346" s="2" customFormat="1" ht="13.5" spans="1:3">
      <c r="A346" s="10">
        <v>2050204</v>
      </c>
      <c r="B346" s="14" t="s">
        <v>691</v>
      </c>
      <c r="C346" s="12"/>
    </row>
    <row r="347" s="2" customFormat="1" ht="13.5" spans="1:3">
      <c r="A347" s="10">
        <v>2050205</v>
      </c>
      <c r="B347" s="14" t="s">
        <v>692</v>
      </c>
      <c r="C347" s="12"/>
    </row>
    <row r="348" s="2" customFormat="1" ht="13.5" spans="1:3">
      <c r="A348" s="10">
        <v>2050299</v>
      </c>
      <c r="B348" s="13" t="s">
        <v>693</v>
      </c>
      <c r="C348" s="12"/>
    </row>
    <row r="349" s="2" customFormat="1" ht="13.5" spans="1:3">
      <c r="A349" s="10">
        <v>20503</v>
      </c>
      <c r="B349" s="13" t="s">
        <v>694</v>
      </c>
      <c r="C349" s="12">
        <f>SUM(C350:C354)</f>
        <v>500</v>
      </c>
    </row>
    <row r="350" s="2" customFormat="1" ht="13.5" spans="1:3">
      <c r="A350" s="10">
        <v>2050301</v>
      </c>
      <c r="B350" s="13" t="s">
        <v>695</v>
      </c>
      <c r="C350" s="12"/>
    </row>
    <row r="351" s="2" customFormat="1" ht="13.5" spans="1:3">
      <c r="A351" s="10">
        <v>2050302</v>
      </c>
      <c r="B351" s="13" t="s">
        <v>696</v>
      </c>
      <c r="C351" s="12"/>
    </row>
    <row r="352" s="2" customFormat="1" ht="13.5" spans="1:3">
      <c r="A352" s="10">
        <v>2050303</v>
      </c>
      <c r="B352" s="13" t="s">
        <v>697</v>
      </c>
      <c r="C352" s="12">
        <v>500</v>
      </c>
    </row>
    <row r="353" s="2" customFormat="1" ht="13.5" spans="1:3">
      <c r="A353" s="10">
        <v>2050305</v>
      </c>
      <c r="B353" s="14" t="s">
        <v>698</v>
      </c>
      <c r="C353" s="12"/>
    </row>
    <row r="354" s="2" customFormat="1" ht="13.5" spans="1:3">
      <c r="A354" s="10">
        <v>2050399</v>
      </c>
      <c r="B354" s="14" t="s">
        <v>699</v>
      </c>
      <c r="C354" s="12"/>
    </row>
    <row r="355" s="2" customFormat="1" ht="13.5" spans="1:3">
      <c r="A355" s="10">
        <v>20504</v>
      </c>
      <c r="B355" s="11" t="s">
        <v>700</v>
      </c>
      <c r="C355" s="12">
        <f>SUM(C356:C360)</f>
        <v>0</v>
      </c>
    </row>
    <row r="356" s="2" customFormat="1" ht="13.5" spans="1:3">
      <c r="A356" s="10">
        <v>2050401</v>
      </c>
      <c r="B356" s="13" t="s">
        <v>701</v>
      </c>
      <c r="C356" s="12"/>
    </row>
    <row r="357" s="2" customFormat="1" ht="13.5" spans="1:3">
      <c r="A357" s="10">
        <v>2050402</v>
      </c>
      <c r="B357" s="13" t="s">
        <v>702</v>
      </c>
      <c r="C357" s="12"/>
    </row>
    <row r="358" s="2" customFormat="1" ht="13.5" spans="1:3">
      <c r="A358" s="10">
        <v>2050403</v>
      </c>
      <c r="B358" s="13" t="s">
        <v>703</v>
      </c>
      <c r="C358" s="12"/>
    </row>
    <row r="359" s="2" customFormat="1" ht="13.5" spans="1:3">
      <c r="A359" s="10">
        <v>2050404</v>
      </c>
      <c r="B359" s="14" t="s">
        <v>704</v>
      </c>
      <c r="C359" s="12"/>
    </row>
    <row r="360" s="2" customFormat="1" ht="13.5" spans="1:3">
      <c r="A360" s="10">
        <v>2050499</v>
      </c>
      <c r="B360" s="14" t="s">
        <v>705</v>
      </c>
      <c r="C360" s="12"/>
    </row>
    <row r="361" s="2" customFormat="1" ht="13.5" spans="1:3">
      <c r="A361" s="10">
        <v>20505</v>
      </c>
      <c r="B361" s="14" t="s">
        <v>706</v>
      </c>
      <c r="C361" s="12">
        <f>SUM(C362:C364)</f>
        <v>0</v>
      </c>
    </row>
    <row r="362" s="2" customFormat="1" ht="13.5" spans="1:3">
      <c r="A362" s="10">
        <v>2050501</v>
      </c>
      <c r="B362" s="13" t="s">
        <v>707</v>
      </c>
      <c r="C362" s="12"/>
    </row>
    <row r="363" s="2" customFormat="1" ht="13.5" spans="1:3">
      <c r="A363" s="10">
        <v>2050502</v>
      </c>
      <c r="B363" s="13" t="s">
        <v>708</v>
      </c>
      <c r="C363" s="12"/>
    </row>
    <row r="364" s="2" customFormat="1" ht="13.5" spans="1:3">
      <c r="A364" s="10">
        <v>2050599</v>
      </c>
      <c r="B364" s="13" t="s">
        <v>709</v>
      </c>
      <c r="C364" s="12"/>
    </row>
    <row r="365" s="2" customFormat="1" ht="13.5" spans="1:3">
      <c r="A365" s="10">
        <v>20506</v>
      </c>
      <c r="B365" s="14" t="s">
        <v>710</v>
      </c>
      <c r="C365" s="12">
        <f>SUM(C366:C368)</f>
        <v>0</v>
      </c>
    </row>
    <row r="366" s="2" customFormat="1" ht="13.5" spans="1:3">
      <c r="A366" s="10">
        <v>2050601</v>
      </c>
      <c r="B366" s="14" t="s">
        <v>711</v>
      </c>
      <c r="C366" s="12"/>
    </row>
    <row r="367" s="2" customFormat="1" ht="13.5" spans="1:3">
      <c r="A367" s="10">
        <v>2050602</v>
      </c>
      <c r="B367" s="14" t="s">
        <v>712</v>
      </c>
      <c r="C367" s="12"/>
    </row>
    <row r="368" s="2" customFormat="1" ht="13.5" spans="1:3">
      <c r="A368" s="10">
        <v>2050699</v>
      </c>
      <c r="B368" s="11" t="s">
        <v>713</v>
      </c>
      <c r="C368" s="12"/>
    </row>
    <row r="369" s="2" customFormat="1" ht="13.5" spans="1:3">
      <c r="A369" s="10">
        <v>20507</v>
      </c>
      <c r="B369" s="13" t="s">
        <v>714</v>
      </c>
      <c r="C369" s="12">
        <f>SUM(C370:C372)</f>
        <v>0</v>
      </c>
    </row>
    <row r="370" s="2" customFormat="1" ht="13.5" spans="1:3">
      <c r="A370" s="10">
        <v>2050701</v>
      </c>
      <c r="B370" s="13" t="s">
        <v>715</v>
      </c>
      <c r="C370" s="12"/>
    </row>
    <row r="371" s="2" customFormat="1" ht="13.5" spans="1:3">
      <c r="A371" s="10">
        <v>2050702</v>
      </c>
      <c r="B371" s="13" t="s">
        <v>716</v>
      </c>
      <c r="C371" s="12"/>
    </row>
    <row r="372" s="2" customFormat="1" ht="13.5" spans="1:3">
      <c r="A372" s="10">
        <v>2050799</v>
      </c>
      <c r="B372" s="14" t="s">
        <v>717</v>
      </c>
      <c r="C372" s="12"/>
    </row>
    <row r="373" s="2" customFormat="1" ht="13.5" spans="1:3">
      <c r="A373" s="10">
        <v>20508</v>
      </c>
      <c r="B373" s="14" t="s">
        <v>718</v>
      </c>
      <c r="C373" s="12">
        <f>SUM(C374:C378)</f>
        <v>0</v>
      </c>
    </row>
    <row r="374" s="2" customFormat="1" ht="13.5" spans="1:3">
      <c r="A374" s="10">
        <v>2050801</v>
      </c>
      <c r="B374" s="14" t="s">
        <v>719</v>
      </c>
      <c r="C374" s="12"/>
    </row>
    <row r="375" s="2" customFormat="1" ht="13.5" spans="1:3">
      <c r="A375" s="10">
        <v>2050802</v>
      </c>
      <c r="B375" s="13" t="s">
        <v>720</v>
      </c>
      <c r="C375" s="12"/>
    </row>
    <row r="376" s="2" customFormat="1" ht="13.5" spans="1:3">
      <c r="A376" s="10">
        <v>2050803</v>
      </c>
      <c r="B376" s="13" t="s">
        <v>721</v>
      </c>
      <c r="C376" s="12"/>
    </row>
    <row r="377" s="2" customFormat="1" ht="13.5" spans="1:3">
      <c r="A377" s="10">
        <v>2050804</v>
      </c>
      <c r="B377" s="13" t="s">
        <v>722</v>
      </c>
      <c r="C377" s="12"/>
    </row>
    <row r="378" s="2" customFormat="1" ht="13.5" spans="1:3">
      <c r="A378" s="10">
        <v>2050899</v>
      </c>
      <c r="B378" s="13" t="s">
        <v>723</v>
      </c>
      <c r="C378" s="12"/>
    </row>
    <row r="379" s="2" customFormat="1" ht="13.5" spans="1:3">
      <c r="A379" s="10">
        <v>20509</v>
      </c>
      <c r="B379" s="13" t="s">
        <v>724</v>
      </c>
      <c r="C379" s="12">
        <f>SUM(C380:C386)</f>
        <v>0</v>
      </c>
    </row>
    <row r="380" s="2" customFormat="1" ht="13.5" spans="1:3">
      <c r="A380" s="10">
        <v>2050901</v>
      </c>
      <c r="B380" s="14" t="s">
        <v>725</v>
      </c>
      <c r="C380" s="12"/>
    </row>
    <row r="381" s="2" customFormat="1" ht="13.5" spans="1:3">
      <c r="A381" s="10">
        <v>2050902</v>
      </c>
      <c r="B381" s="14" t="s">
        <v>726</v>
      </c>
      <c r="C381" s="12"/>
    </row>
    <row r="382" s="2" customFormat="1" ht="13.5" spans="1:3">
      <c r="A382" s="10">
        <v>2050903</v>
      </c>
      <c r="B382" s="14" t="s">
        <v>727</v>
      </c>
      <c r="C382" s="12"/>
    </row>
    <row r="383" s="2" customFormat="1" ht="13.5" spans="1:3">
      <c r="A383" s="10">
        <v>2050904</v>
      </c>
      <c r="B383" s="11" t="s">
        <v>728</v>
      </c>
      <c r="C383" s="12"/>
    </row>
    <row r="384" s="2" customFormat="1" ht="13.5" spans="1:3">
      <c r="A384" s="10">
        <v>2050905</v>
      </c>
      <c r="B384" s="13" t="s">
        <v>729</v>
      </c>
      <c r="C384" s="12"/>
    </row>
    <row r="385" s="2" customFormat="1" ht="13.5" spans="1:3">
      <c r="A385" s="10">
        <v>2050999</v>
      </c>
      <c r="B385" s="13" t="s">
        <v>730</v>
      </c>
      <c r="C385" s="12"/>
    </row>
    <row r="386" s="2" customFormat="1" ht="13.5" spans="1:3">
      <c r="A386" s="10">
        <v>2059999</v>
      </c>
      <c r="B386" s="13" t="s">
        <v>731</v>
      </c>
      <c r="C386" s="12"/>
    </row>
    <row r="387" s="2" customFormat="1" ht="13.5" spans="1:3">
      <c r="A387" s="10">
        <v>206</v>
      </c>
      <c r="B387" s="11" t="s">
        <v>732</v>
      </c>
      <c r="C387" s="12">
        <f>C388+C393+C402+C408+C413+C418+C423+C430+C434+C438</f>
        <v>159</v>
      </c>
    </row>
    <row r="388" s="2" customFormat="1" ht="13.5" spans="1:3">
      <c r="A388" s="10">
        <v>20601</v>
      </c>
      <c r="B388" s="14" t="s">
        <v>733</v>
      </c>
      <c r="C388" s="12">
        <f>SUM(C389:C392)</f>
        <v>0</v>
      </c>
    </row>
    <row r="389" s="2" customFormat="1" ht="13.5" spans="1:3">
      <c r="A389" s="10">
        <v>2060101</v>
      </c>
      <c r="B389" s="13" t="s">
        <v>493</v>
      </c>
      <c r="C389" s="12"/>
    </row>
    <row r="390" s="2" customFormat="1" ht="13.5" spans="1:3">
      <c r="A390" s="10">
        <v>2060102</v>
      </c>
      <c r="B390" s="13" t="s">
        <v>494</v>
      </c>
      <c r="C390" s="12"/>
    </row>
    <row r="391" s="2" customFormat="1" ht="13.5" spans="1:3">
      <c r="A391" s="10">
        <v>2060103</v>
      </c>
      <c r="B391" s="13" t="s">
        <v>495</v>
      </c>
      <c r="C391" s="12"/>
    </row>
    <row r="392" s="2" customFormat="1" ht="13.5" spans="1:3">
      <c r="A392" s="10">
        <v>2060199</v>
      </c>
      <c r="B392" s="14" t="s">
        <v>734</v>
      </c>
      <c r="C392" s="12"/>
    </row>
    <row r="393" s="2" customFormat="1" ht="13.5" spans="1:3">
      <c r="A393" s="10">
        <v>20602</v>
      </c>
      <c r="B393" s="13" t="s">
        <v>735</v>
      </c>
      <c r="C393" s="12">
        <f>SUM(C394:C401)</f>
        <v>0</v>
      </c>
    </row>
    <row r="394" s="2" customFormat="1" ht="13.5" spans="1:3">
      <c r="A394" s="10">
        <v>2060201</v>
      </c>
      <c r="B394" s="13" t="s">
        <v>736</v>
      </c>
      <c r="C394" s="12"/>
    </row>
    <row r="395" s="2" customFormat="1" ht="13.5" spans="1:3">
      <c r="A395" s="10">
        <v>2060203</v>
      </c>
      <c r="B395" s="11" t="s">
        <v>737</v>
      </c>
      <c r="C395" s="12"/>
    </row>
    <row r="396" s="2" customFormat="1" ht="13.5" spans="1:3">
      <c r="A396" s="10">
        <v>2060204</v>
      </c>
      <c r="B396" s="13" t="s">
        <v>738</v>
      </c>
      <c r="C396" s="12"/>
    </row>
    <row r="397" s="2" customFormat="1" ht="13.5" spans="1:3">
      <c r="A397" s="10">
        <v>2060205</v>
      </c>
      <c r="B397" s="13" t="s">
        <v>739</v>
      </c>
      <c r="C397" s="12"/>
    </row>
    <row r="398" s="2" customFormat="1" ht="13.5" spans="1:3">
      <c r="A398" s="10">
        <v>2060206</v>
      </c>
      <c r="B398" s="13" t="s">
        <v>740</v>
      </c>
      <c r="C398" s="12"/>
    </row>
    <row r="399" s="2" customFormat="1" ht="13.5" spans="1:3">
      <c r="A399" s="10">
        <v>2060207</v>
      </c>
      <c r="B399" s="14" t="s">
        <v>741</v>
      </c>
      <c r="C399" s="12"/>
    </row>
    <row r="400" s="2" customFormat="1" ht="13.5" spans="1:3">
      <c r="A400" s="10">
        <v>2060208</v>
      </c>
      <c r="B400" s="14" t="s">
        <v>742</v>
      </c>
      <c r="C400" s="12"/>
    </row>
    <row r="401" s="2" customFormat="1" ht="13.5" spans="1:3">
      <c r="A401" s="10">
        <v>2060299</v>
      </c>
      <c r="B401" s="14" t="s">
        <v>743</v>
      </c>
      <c r="C401" s="12"/>
    </row>
    <row r="402" s="2" customFormat="1" ht="13.5" spans="1:3">
      <c r="A402" s="10">
        <v>20603</v>
      </c>
      <c r="B402" s="14" t="s">
        <v>744</v>
      </c>
      <c r="C402" s="12">
        <f>SUM(C403:C407)</f>
        <v>0</v>
      </c>
    </row>
    <row r="403" s="2" customFormat="1" ht="13.5" spans="1:3">
      <c r="A403" s="10">
        <v>2060301</v>
      </c>
      <c r="B403" s="13" t="s">
        <v>736</v>
      </c>
      <c r="C403" s="12"/>
    </row>
    <row r="404" s="2" customFormat="1" ht="13.5" spans="1:3">
      <c r="A404" s="10">
        <v>2060302</v>
      </c>
      <c r="B404" s="13" t="s">
        <v>745</v>
      </c>
      <c r="C404" s="12"/>
    </row>
    <row r="405" s="2" customFormat="1" ht="13.5" spans="1:3">
      <c r="A405" s="10">
        <v>2060303</v>
      </c>
      <c r="B405" s="13" t="s">
        <v>746</v>
      </c>
      <c r="C405" s="12"/>
    </row>
    <row r="406" s="2" customFormat="1" ht="13.5" spans="1:3">
      <c r="A406" s="10">
        <v>2060304</v>
      </c>
      <c r="B406" s="14" t="s">
        <v>747</v>
      </c>
      <c r="C406" s="12"/>
    </row>
    <row r="407" s="2" customFormat="1" ht="13.5" spans="1:3">
      <c r="A407" s="10">
        <v>2060399</v>
      </c>
      <c r="B407" s="14" t="s">
        <v>748</v>
      </c>
      <c r="C407" s="12"/>
    </row>
    <row r="408" s="2" customFormat="1" ht="13.5" spans="1:3">
      <c r="A408" s="10">
        <v>20604</v>
      </c>
      <c r="B408" s="14" t="s">
        <v>749</v>
      </c>
      <c r="C408" s="12">
        <f>SUM(C409:C412)</f>
        <v>159</v>
      </c>
    </row>
    <row r="409" s="2" customFormat="1" ht="13.5" spans="1:3">
      <c r="A409" s="10">
        <v>2060401</v>
      </c>
      <c r="B409" s="11" t="s">
        <v>736</v>
      </c>
      <c r="C409" s="12"/>
    </row>
    <row r="410" s="2" customFormat="1" ht="13.5" spans="1:3">
      <c r="A410" s="10">
        <v>2060404</v>
      </c>
      <c r="B410" s="13" t="s">
        <v>750</v>
      </c>
      <c r="C410" s="12"/>
    </row>
    <row r="411" s="2" customFormat="1" ht="13.5" spans="1:3">
      <c r="A411" s="10">
        <v>2060405</v>
      </c>
      <c r="B411" s="13" t="s">
        <v>751</v>
      </c>
      <c r="C411" s="12"/>
    </row>
    <row r="412" s="2" customFormat="1" ht="13.5" spans="1:3">
      <c r="A412" s="10">
        <v>2060499</v>
      </c>
      <c r="B412" s="14" t="s">
        <v>752</v>
      </c>
      <c r="C412" s="12">
        <v>159</v>
      </c>
    </row>
    <row r="413" s="2" customFormat="1" ht="13.5" spans="1:3">
      <c r="A413" s="10">
        <v>20605</v>
      </c>
      <c r="B413" s="14" t="s">
        <v>753</v>
      </c>
      <c r="C413" s="12">
        <f>SUM(C414:C417)</f>
        <v>0</v>
      </c>
    </row>
    <row r="414" s="2" customFormat="1" ht="13.5" spans="1:3">
      <c r="A414" s="10">
        <v>2060501</v>
      </c>
      <c r="B414" s="14" t="s">
        <v>736</v>
      </c>
      <c r="C414" s="12"/>
    </row>
    <row r="415" s="2" customFormat="1" ht="13.5" spans="1:3">
      <c r="A415" s="10">
        <v>2060502</v>
      </c>
      <c r="B415" s="13" t="s">
        <v>754</v>
      </c>
      <c r="C415" s="12"/>
    </row>
    <row r="416" s="2" customFormat="1" ht="13.5" spans="1:3">
      <c r="A416" s="10">
        <v>2060503</v>
      </c>
      <c r="B416" s="13" t="s">
        <v>755</v>
      </c>
      <c r="C416" s="12"/>
    </row>
    <row r="417" s="2" customFormat="1" ht="13.5" spans="1:3">
      <c r="A417" s="10">
        <v>2060599</v>
      </c>
      <c r="B417" s="13" t="s">
        <v>756</v>
      </c>
      <c r="C417" s="12"/>
    </row>
    <row r="418" s="2" customFormat="1" ht="13.5" spans="1:3">
      <c r="A418" s="10">
        <v>20606</v>
      </c>
      <c r="B418" s="14" t="s">
        <v>757</v>
      </c>
      <c r="C418" s="12">
        <f>SUM(C419:C422)</f>
        <v>0</v>
      </c>
    </row>
    <row r="419" s="2" customFormat="1" ht="13.5" spans="1:3">
      <c r="A419" s="10">
        <v>2060601</v>
      </c>
      <c r="B419" s="14" t="s">
        <v>758</v>
      </c>
      <c r="C419" s="12"/>
    </row>
    <row r="420" s="2" customFormat="1" ht="13.5" spans="1:3">
      <c r="A420" s="10">
        <v>2060602</v>
      </c>
      <c r="B420" s="14" t="s">
        <v>759</v>
      </c>
      <c r="C420" s="12"/>
    </row>
    <row r="421" s="2" customFormat="1" ht="13.5" spans="1:3">
      <c r="A421" s="10">
        <v>2060603</v>
      </c>
      <c r="B421" s="14" t="s">
        <v>760</v>
      </c>
      <c r="C421" s="12"/>
    </row>
    <row r="422" s="2" customFormat="1" ht="13.5" spans="1:3">
      <c r="A422" s="10">
        <v>2060699</v>
      </c>
      <c r="B422" s="14" t="s">
        <v>761</v>
      </c>
      <c r="C422" s="12"/>
    </row>
    <row r="423" s="2" customFormat="1" ht="13.5" spans="1:3">
      <c r="A423" s="10">
        <v>20607</v>
      </c>
      <c r="B423" s="13" t="s">
        <v>762</v>
      </c>
      <c r="C423" s="12">
        <f>SUM(C424:C429)</f>
        <v>0</v>
      </c>
    </row>
    <row r="424" s="2" customFormat="1" ht="13.5" spans="1:3">
      <c r="A424" s="10">
        <v>2060701</v>
      </c>
      <c r="B424" s="13" t="s">
        <v>736</v>
      </c>
      <c r="C424" s="12"/>
    </row>
    <row r="425" s="2" customFormat="1" ht="13.5" spans="1:3">
      <c r="A425" s="10">
        <v>2060702</v>
      </c>
      <c r="B425" s="14" t="s">
        <v>763</v>
      </c>
      <c r="C425" s="12"/>
    </row>
    <row r="426" s="2" customFormat="1" ht="13.5" spans="1:3">
      <c r="A426" s="10">
        <v>2060703</v>
      </c>
      <c r="B426" s="14" t="s">
        <v>764</v>
      </c>
      <c r="C426" s="12"/>
    </row>
    <row r="427" s="2" customFormat="1" ht="13.5" spans="1:3">
      <c r="A427" s="10">
        <v>2060704</v>
      </c>
      <c r="B427" s="14" t="s">
        <v>765</v>
      </c>
      <c r="C427" s="12"/>
    </row>
    <row r="428" s="2" customFormat="1" ht="13.5" spans="1:3">
      <c r="A428" s="10">
        <v>2060705</v>
      </c>
      <c r="B428" s="13" t="s">
        <v>766</v>
      </c>
      <c r="C428" s="12"/>
    </row>
    <row r="429" s="2" customFormat="1" ht="13.5" spans="1:3">
      <c r="A429" s="10">
        <v>2060799</v>
      </c>
      <c r="B429" s="13" t="s">
        <v>767</v>
      </c>
      <c r="C429" s="12"/>
    </row>
    <row r="430" s="2" customFormat="1" ht="13.5" spans="1:3">
      <c r="A430" s="10">
        <v>20608</v>
      </c>
      <c r="B430" s="13" t="s">
        <v>768</v>
      </c>
      <c r="C430" s="12">
        <f>SUM(C431:C433)</f>
        <v>0</v>
      </c>
    </row>
    <row r="431" s="2" customFormat="1" ht="13.5" spans="1:3">
      <c r="A431" s="10">
        <v>2060801</v>
      </c>
      <c r="B431" s="14" t="s">
        <v>769</v>
      </c>
      <c r="C431" s="12"/>
    </row>
    <row r="432" s="2" customFormat="1" ht="13.5" spans="1:3">
      <c r="A432" s="10">
        <v>2060802</v>
      </c>
      <c r="B432" s="14" t="s">
        <v>770</v>
      </c>
      <c r="C432" s="12"/>
    </row>
    <row r="433" s="2" customFormat="1" ht="13.5" spans="1:3">
      <c r="A433" s="10">
        <v>2060899</v>
      </c>
      <c r="B433" s="14" t="s">
        <v>771</v>
      </c>
      <c r="C433" s="12"/>
    </row>
    <row r="434" s="2" customFormat="1" ht="13.5" spans="1:3">
      <c r="A434" s="10">
        <v>20609</v>
      </c>
      <c r="B434" s="11" t="s">
        <v>772</v>
      </c>
      <c r="C434" s="12">
        <f>SUM(C435:C437)</f>
        <v>0</v>
      </c>
    </row>
    <row r="435" s="2" customFormat="1" ht="13.5" spans="1:3">
      <c r="A435" s="10">
        <v>2060901</v>
      </c>
      <c r="B435" s="14" t="s">
        <v>773</v>
      </c>
      <c r="C435" s="12"/>
    </row>
    <row r="436" s="2" customFormat="1" ht="13.5" spans="1:3">
      <c r="A436" s="10">
        <v>2060902</v>
      </c>
      <c r="B436" s="14" t="s">
        <v>774</v>
      </c>
      <c r="C436" s="12"/>
    </row>
    <row r="437" s="2" customFormat="1" ht="13.5" spans="1:3">
      <c r="A437" s="10">
        <v>2060999</v>
      </c>
      <c r="B437" s="14" t="s">
        <v>775</v>
      </c>
      <c r="C437" s="12"/>
    </row>
    <row r="438" s="2" customFormat="1" ht="13.5" spans="1:3">
      <c r="A438" s="10">
        <v>20699</v>
      </c>
      <c r="B438" s="13" t="s">
        <v>776</v>
      </c>
      <c r="C438" s="12">
        <f>SUM(C439:C442)</f>
        <v>0</v>
      </c>
    </row>
    <row r="439" s="2" customFormat="1" ht="13.5" spans="1:3">
      <c r="A439" s="10">
        <v>2069901</v>
      </c>
      <c r="B439" s="13" t="s">
        <v>777</v>
      </c>
      <c r="C439" s="12"/>
    </row>
    <row r="440" s="2" customFormat="1" ht="13.5" spans="1:3">
      <c r="A440" s="10">
        <v>2069902</v>
      </c>
      <c r="B440" s="14" t="s">
        <v>778</v>
      </c>
      <c r="C440" s="12"/>
    </row>
    <row r="441" s="2" customFormat="1" ht="13.5" spans="1:3">
      <c r="A441" s="10">
        <v>2069903</v>
      </c>
      <c r="B441" s="14" t="s">
        <v>779</v>
      </c>
      <c r="C441" s="12"/>
    </row>
    <row r="442" s="2" customFormat="1" ht="13.5" spans="1:3">
      <c r="A442" s="10">
        <v>2069999</v>
      </c>
      <c r="B442" s="14" t="s">
        <v>780</v>
      </c>
      <c r="C442" s="12"/>
    </row>
    <row r="443" s="2" customFormat="1" ht="13.5" spans="1:3">
      <c r="A443" s="10">
        <v>207</v>
      </c>
      <c r="B443" s="11" t="s">
        <v>781</v>
      </c>
      <c r="C443" s="12">
        <f>C444+C460+C468+C479+C488+C496</f>
        <v>2339</v>
      </c>
    </row>
    <row r="444" s="2" customFormat="1" ht="13.5" spans="1:3">
      <c r="A444" s="10">
        <v>20701</v>
      </c>
      <c r="B444" s="11" t="s">
        <v>782</v>
      </c>
      <c r="C444" s="12">
        <f>SUM(C445:C459)</f>
        <v>2334</v>
      </c>
    </row>
    <row r="445" s="2" customFormat="1" ht="13.5" spans="1:3">
      <c r="A445" s="10">
        <v>2070101</v>
      </c>
      <c r="B445" s="11" t="s">
        <v>493</v>
      </c>
      <c r="C445" s="12">
        <v>97</v>
      </c>
    </row>
    <row r="446" s="2" customFormat="1" ht="13.5" spans="1:3">
      <c r="A446" s="10">
        <v>2070102</v>
      </c>
      <c r="B446" s="11" t="s">
        <v>494</v>
      </c>
      <c r="C446" s="12"/>
    </row>
    <row r="447" s="2" customFormat="1" ht="13.5" spans="1:3">
      <c r="A447" s="10">
        <v>2070103</v>
      </c>
      <c r="B447" s="11" t="s">
        <v>495</v>
      </c>
      <c r="C447" s="12"/>
    </row>
    <row r="448" s="2" customFormat="1" ht="13.5" spans="1:3">
      <c r="A448" s="10">
        <v>2070104</v>
      </c>
      <c r="B448" s="11" t="s">
        <v>783</v>
      </c>
      <c r="C448" s="12"/>
    </row>
    <row r="449" s="2" customFormat="1" ht="13.5" spans="1:3">
      <c r="A449" s="10">
        <v>2070105</v>
      </c>
      <c r="B449" s="11" t="s">
        <v>784</v>
      </c>
      <c r="C449" s="12"/>
    </row>
    <row r="450" s="2" customFormat="1" ht="13.5" spans="1:3">
      <c r="A450" s="10">
        <v>2070106</v>
      </c>
      <c r="B450" s="11" t="s">
        <v>785</v>
      </c>
      <c r="C450" s="12"/>
    </row>
    <row r="451" s="2" customFormat="1" ht="13.5" spans="1:3">
      <c r="A451" s="10">
        <v>2070107</v>
      </c>
      <c r="B451" s="11" t="s">
        <v>786</v>
      </c>
      <c r="C451" s="12"/>
    </row>
    <row r="452" s="2" customFormat="1" ht="13.5" spans="1:3">
      <c r="A452" s="10">
        <v>2070108</v>
      </c>
      <c r="B452" s="11" t="s">
        <v>787</v>
      </c>
      <c r="C452" s="12"/>
    </row>
    <row r="453" s="2" customFormat="1" ht="13.5" spans="1:3">
      <c r="A453" s="10">
        <v>2070109</v>
      </c>
      <c r="B453" s="11" t="s">
        <v>788</v>
      </c>
      <c r="C453" s="12"/>
    </row>
    <row r="454" s="2" customFormat="1" ht="13.5" spans="1:3">
      <c r="A454" s="10">
        <v>2070110</v>
      </c>
      <c r="B454" s="11" t="s">
        <v>789</v>
      </c>
      <c r="C454" s="12"/>
    </row>
    <row r="455" s="2" customFormat="1" ht="13.5" spans="1:3">
      <c r="A455" s="10">
        <v>2070111</v>
      </c>
      <c r="B455" s="11" t="s">
        <v>790</v>
      </c>
      <c r="C455" s="12"/>
    </row>
    <row r="456" s="2" customFormat="1" ht="13.5" spans="1:3">
      <c r="A456" s="10">
        <v>2070112</v>
      </c>
      <c r="B456" s="11" t="s">
        <v>791</v>
      </c>
      <c r="C456" s="12"/>
    </row>
    <row r="457" s="2" customFormat="1" ht="13.5" spans="1:3">
      <c r="A457" s="10">
        <v>2070113</v>
      </c>
      <c r="B457" s="11" t="s">
        <v>792</v>
      </c>
      <c r="C457" s="12"/>
    </row>
    <row r="458" s="2" customFormat="1" ht="13.5" spans="1:3">
      <c r="A458" s="10">
        <v>2070114</v>
      </c>
      <c r="B458" s="11" t="s">
        <v>793</v>
      </c>
      <c r="C458" s="12"/>
    </row>
    <row r="459" s="2" customFormat="1" ht="13.5" spans="1:3">
      <c r="A459" s="10">
        <v>2070199</v>
      </c>
      <c r="B459" s="11" t="s">
        <v>794</v>
      </c>
      <c r="C459" s="12">
        <v>2237</v>
      </c>
    </row>
    <row r="460" s="2" customFormat="1" ht="13.5" spans="1:3">
      <c r="A460" s="10">
        <v>20702</v>
      </c>
      <c r="B460" s="11" t="s">
        <v>795</v>
      </c>
      <c r="C460" s="12">
        <f>SUM(C461:C467)</f>
        <v>0</v>
      </c>
    </row>
    <row r="461" s="2" customFormat="1" ht="13.5" spans="1:3">
      <c r="A461" s="10">
        <v>2070201</v>
      </c>
      <c r="B461" s="11" t="s">
        <v>493</v>
      </c>
      <c r="C461" s="12"/>
    </row>
    <row r="462" s="2" customFormat="1" ht="13.5" spans="1:3">
      <c r="A462" s="10">
        <v>2070202</v>
      </c>
      <c r="B462" s="11" t="s">
        <v>494</v>
      </c>
      <c r="C462" s="12"/>
    </row>
    <row r="463" s="2" customFormat="1" ht="13.5" spans="1:3">
      <c r="A463" s="10">
        <v>2070203</v>
      </c>
      <c r="B463" s="11" t="s">
        <v>495</v>
      </c>
      <c r="C463" s="12"/>
    </row>
    <row r="464" s="2" customFormat="1" ht="13.5" spans="1:3">
      <c r="A464" s="10">
        <v>2070204</v>
      </c>
      <c r="B464" s="11" t="s">
        <v>796</v>
      </c>
      <c r="C464" s="12"/>
    </row>
    <row r="465" s="2" customFormat="1" ht="13.5" spans="1:3">
      <c r="A465" s="10">
        <v>2070205</v>
      </c>
      <c r="B465" s="11" t="s">
        <v>797</v>
      </c>
      <c r="C465" s="12"/>
    </row>
    <row r="466" s="2" customFormat="1" ht="13.5" spans="1:3">
      <c r="A466" s="10">
        <v>2070206</v>
      </c>
      <c r="B466" s="11" t="s">
        <v>798</v>
      </c>
      <c r="C466" s="12"/>
    </row>
    <row r="467" s="2" customFormat="1" ht="13.5" spans="1:3">
      <c r="A467" s="10">
        <v>2070299</v>
      </c>
      <c r="B467" s="11" t="s">
        <v>799</v>
      </c>
      <c r="C467" s="12"/>
    </row>
    <row r="468" s="2" customFormat="1" ht="13.5" spans="1:3">
      <c r="A468" s="10">
        <v>20703</v>
      </c>
      <c r="B468" s="11" t="s">
        <v>800</v>
      </c>
      <c r="C468" s="12">
        <f>SUM(C469:C478)</f>
        <v>5</v>
      </c>
    </row>
    <row r="469" s="2" customFormat="1" ht="13.5" spans="1:3">
      <c r="A469" s="10">
        <v>2070301</v>
      </c>
      <c r="B469" s="11" t="s">
        <v>493</v>
      </c>
      <c r="C469" s="12"/>
    </row>
    <row r="470" s="2" customFormat="1" ht="13.5" spans="1:3">
      <c r="A470" s="10">
        <v>2070302</v>
      </c>
      <c r="B470" s="11" t="s">
        <v>494</v>
      </c>
      <c r="C470" s="12"/>
    </row>
    <row r="471" s="2" customFormat="1" ht="13.5" spans="1:3">
      <c r="A471" s="10">
        <v>2070303</v>
      </c>
      <c r="B471" s="11" t="s">
        <v>495</v>
      </c>
      <c r="C471" s="12"/>
    </row>
    <row r="472" s="2" customFormat="1" ht="13.5" spans="1:3">
      <c r="A472" s="10">
        <v>2070304</v>
      </c>
      <c r="B472" s="11" t="s">
        <v>801</v>
      </c>
      <c r="C472" s="12"/>
    </row>
    <row r="473" s="2" customFormat="1" ht="13.5" spans="1:3">
      <c r="A473" s="10">
        <v>2070305</v>
      </c>
      <c r="B473" s="11" t="s">
        <v>802</v>
      </c>
      <c r="C473" s="12"/>
    </row>
    <row r="474" s="2" customFormat="1" ht="13.5" spans="1:3">
      <c r="A474" s="10">
        <v>2070306</v>
      </c>
      <c r="B474" s="11" t="s">
        <v>803</v>
      </c>
      <c r="C474" s="12"/>
    </row>
    <row r="475" s="2" customFormat="1" ht="13.5" spans="1:3">
      <c r="A475" s="10">
        <v>2070307</v>
      </c>
      <c r="B475" s="11" t="s">
        <v>804</v>
      </c>
      <c r="C475" s="12"/>
    </row>
    <row r="476" s="2" customFormat="1" ht="13.5" spans="1:3">
      <c r="A476" s="10">
        <v>2070308</v>
      </c>
      <c r="B476" s="11" t="s">
        <v>805</v>
      </c>
      <c r="C476" s="12"/>
    </row>
    <row r="477" s="2" customFormat="1" ht="13.5" spans="1:3">
      <c r="A477" s="10">
        <v>2070309</v>
      </c>
      <c r="B477" s="11" t="s">
        <v>806</v>
      </c>
      <c r="C477" s="12"/>
    </row>
    <row r="478" s="2" customFormat="1" ht="13.5" spans="1:3">
      <c r="A478" s="10">
        <v>2070399</v>
      </c>
      <c r="B478" s="11" t="s">
        <v>807</v>
      </c>
      <c r="C478" s="12">
        <v>5</v>
      </c>
    </row>
    <row r="479" s="2" customFormat="1" ht="13.5" spans="1:3">
      <c r="A479" s="10">
        <v>20706</v>
      </c>
      <c r="B479" s="11" t="s">
        <v>808</v>
      </c>
      <c r="C479" s="12">
        <f>SUM(C480:C487)</f>
        <v>0</v>
      </c>
    </row>
    <row r="480" s="2" customFormat="1" ht="13.5" spans="1:3">
      <c r="A480" s="10">
        <v>2070601</v>
      </c>
      <c r="B480" s="11" t="s">
        <v>493</v>
      </c>
      <c r="C480" s="12"/>
    </row>
    <row r="481" s="2" customFormat="1" ht="13.5" spans="1:3">
      <c r="A481" s="10">
        <v>2070602</v>
      </c>
      <c r="B481" s="11" t="s">
        <v>494</v>
      </c>
      <c r="C481" s="12"/>
    </row>
    <row r="482" s="2" customFormat="1" ht="13.5" spans="1:3">
      <c r="A482" s="10">
        <v>2070603</v>
      </c>
      <c r="B482" s="11" t="s">
        <v>495</v>
      </c>
      <c r="C482" s="12"/>
    </row>
    <row r="483" s="2" customFormat="1" ht="13.5" spans="1:3">
      <c r="A483" s="10">
        <v>2070604</v>
      </c>
      <c r="B483" s="11" t="s">
        <v>809</v>
      </c>
      <c r="C483" s="12"/>
    </row>
    <row r="484" s="2" customFormat="1" ht="13.5" spans="1:3">
      <c r="A484" s="10">
        <v>2070605</v>
      </c>
      <c r="B484" s="11" t="s">
        <v>810</v>
      </c>
      <c r="C484" s="12"/>
    </row>
    <row r="485" s="2" customFormat="1" ht="13.5" spans="1:3">
      <c r="A485" s="10">
        <v>2070606</v>
      </c>
      <c r="B485" s="11" t="s">
        <v>811</v>
      </c>
      <c r="C485" s="12"/>
    </row>
    <row r="486" s="2" customFormat="1" ht="13.5" spans="1:3">
      <c r="A486" s="10">
        <v>2070607</v>
      </c>
      <c r="B486" s="11" t="s">
        <v>812</v>
      </c>
      <c r="C486" s="12"/>
    </row>
    <row r="487" s="2" customFormat="1" ht="13.5" spans="1:3">
      <c r="A487" s="10">
        <v>2070699</v>
      </c>
      <c r="B487" s="11" t="s">
        <v>813</v>
      </c>
      <c r="C487" s="12"/>
    </row>
    <row r="488" s="2" customFormat="1" ht="13.5" spans="1:3">
      <c r="A488" s="10">
        <v>20708</v>
      </c>
      <c r="B488" s="11" t="s">
        <v>814</v>
      </c>
      <c r="C488" s="12">
        <f>SUM(C489:C495)</f>
        <v>0</v>
      </c>
    </row>
    <row r="489" s="2" customFormat="1" ht="13.5" spans="1:3">
      <c r="A489" s="10">
        <v>2070801</v>
      </c>
      <c r="B489" s="11" t="s">
        <v>493</v>
      </c>
      <c r="C489" s="12"/>
    </row>
    <row r="490" s="2" customFormat="1" ht="13.5" spans="1:3">
      <c r="A490" s="10">
        <v>2070802</v>
      </c>
      <c r="B490" s="11" t="s">
        <v>494</v>
      </c>
      <c r="C490" s="12"/>
    </row>
    <row r="491" s="2" customFormat="1" ht="13.5" spans="1:3">
      <c r="A491" s="10">
        <v>2070803</v>
      </c>
      <c r="B491" s="11" t="s">
        <v>495</v>
      </c>
      <c r="C491" s="12"/>
    </row>
    <row r="492" s="2" customFormat="1" ht="13.5" spans="1:3">
      <c r="A492" s="10">
        <v>2070806</v>
      </c>
      <c r="B492" s="11" t="s">
        <v>815</v>
      </c>
      <c r="C492" s="12"/>
    </row>
    <row r="493" s="2" customFormat="1" ht="13.5" spans="1:3">
      <c r="A493" s="10">
        <v>2070807</v>
      </c>
      <c r="B493" s="11" t="s">
        <v>816</v>
      </c>
      <c r="C493" s="12"/>
    </row>
    <row r="494" s="2" customFormat="1" ht="13.5" spans="1:3">
      <c r="A494" s="10">
        <v>2070808</v>
      </c>
      <c r="B494" s="11" t="s">
        <v>817</v>
      </c>
      <c r="C494" s="12"/>
    </row>
    <row r="495" s="2" customFormat="1" ht="13.5" spans="1:3">
      <c r="A495" s="10">
        <v>2070899</v>
      </c>
      <c r="B495" s="11" t="s">
        <v>818</v>
      </c>
      <c r="C495" s="12"/>
    </row>
    <row r="496" s="2" customFormat="1" ht="13.5" spans="1:3">
      <c r="A496" s="10">
        <v>20799</v>
      </c>
      <c r="B496" s="11" t="s">
        <v>819</v>
      </c>
      <c r="C496" s="12">
        <f>SUM(C497:C499)</f>
        <v>0</v>
      </c>
    </row>
    <row r="497" s="2" customFormat="1" ht="13.5" spans="1:3">
      <c r="A497" s="10">
        <v>2079902</v>
      </c>
      <c r="B497" s="11" t="s">
        <v>820</v>
      </c>
      <c r="C497" s="12"/>
    </row>
    <row r="498" s="2" customFormat="1" ht="13.5" spans="1:3">
      <c r="A498" s="10">
        <v>2079903</v>
      </c>
      <c r="B498" s="11" t="s">
        <v>821</v>
      </c>
      <c r="C498" s="12"/>
    </row>
    <row r="499" s="2" customFormat="1" ht="13.5" spans="1:3">
      <c r="A499" s="10">
        <v>2079999</v>
      </c>
      <c r="B499" s="11" t="s">
        <v>822</v>
      </c>
      <c r="C499" s="12"/>
    </row>
    <row r="500" s="2" customFormat="1" ht="13.5" spans="1:3">
      <c r="A500" s="21">
        <v>208</v>
      </c>
      <c r="B500" s="22" t="s">
        <v>823</v>
      </c>
      <c r="C500" s="23">
        <f>C501+C520+C528+C530+C539+C543+C553+C562+C569+C577+C586+C591+C594+C597+C600+C603+C606+C610+C614+C622</f>
        <v>6780</v>
      </c>
    </row>
    <row r="501" s="2" customFormat="1" ht="13.5" spans="1:3">
      <c r="A501" s="10">
        <v>20801</v>
      </c>
      <c r="B501" s="11" t="s">
        <v>824</v>
      </c>
      <c r="C501" s="12">
        <f>SUM(C502:C519)</f>
        <v>5387</v>
      </c>
    </row>
    <row r="502" s="2" customFormat="1" ht="13.5" spans="1:3">
      <c r="A502" s="10">
        <v>2080101</v>
      </c>
      <c r="B502" s="11" t="s">
        <v>493</v>
      </c>
      <c r="C502" s="12">
        <v>840</v>
      </c>
    </row>
    <row r="503" s="2" customFormat="1" ht="13.5" spans="1:3">
      <c r="A503" s="10">
        <v>2080102</v>
      </c>
      <c r="B503" s="11" t="s">
        <v>494</v>
      </c>
      <c r="C503" s="12">
        <v>377</v>
      </c>
    </row>
    <row r="504" s="2" customFormat="1" ht="13.5" spans="1:3">
      <c r="A504" s="10">
        <v>2080103</v>
      </c>
      <c r="B504" s="11" t="s">
        <v>495</v>
      </c>
      <c r="C504" s="12"/>
    </row>
    <row r="505" s="2" customFormat="1" ht="13.5" spans="1:3">
      <c r="A505" s="10">
        <v>2080104</v>
      </c>
      <c r="B505" s="11" t="s">
        <v>825</v>
      </c>
      <c r="C505" s="12">
        <v>78</v>
      </c>
    </row>
    <row r="506" s="2" customFormat="1" ht="13.5" spans="1:3">
      <c r="A506" s="10">
        <v>2080105</v>
      </c>
      <c r="B506" s="11" t="s">
        <v>826</v>
      </c>
      <c r="C506" s="12"/>
    </row>
    <row r="507" s="2" customFormat="1" ht="13.5" spans="1:3">
      <c r="A507" s="10">
        <v>2080106</v>
      </c>
      <c r="B507" s="11" t="s">
        <v>827</v>
      </c>
      <c r="C507" s="12"/>
    </row>
    <row r="508" s="2" customFormat="1" ht="13.5" spans="1:3">
      <c r="A508" s="10">
        <v>2080107</v>
      </c>
      <c r="B508" s="11" t="s">
        <v>828</v>
      </c>
      <c r="C508" s="12"/>
    </row>
    <row r="509" s="2" customFormat="1" ht="13.5" spans="1:3">
      <c r="A509" s="10">
        <v>2080108</v>
      </c>
      <c r="B509" s="11" t="s">
        <v>534</v>
      </c>
      <c r="C509" s="12"/>
    </row>
    <row r="510" s="2" customFormat="1" ht="13.5" spans="1:3">
      <c r="A510" s="10">
        <v>2080109</v>
      </c>
      <c r="B510" s="11" t="s">
        <v>829</v>
      </c>
      <c r="C510" s="12"/>
    </row>
    <row r="511" s="2" customFormat="1" ht="13.5" spans="1:3">
      <c r="A511" s="10">
        <v>2080110</v>
      </c>
      <c r="B511" s="11" t="s">
        <v>830</v>
      </c>
      <c r="C511" s="12"/>
    </row>
    <row r="512" s="2" customFormat="1" ht="13.5" spans="1:3">
      <c r="A512" s="10">
        <v>2080111</v>
      </c>
      <c r="B512" s="11" t="s">
        <v>831</v>
      </c>
      <c r="C512" s="12"/>
    </row>
    <row r="513" s="2" customFormat="1" ht="13.5" spans="1:3">
      <c r="A513" s="10">
        <v>2080112</v>
      </c>
      <c r="B513" s="11" t="s">
        <v>832</v>
      </c>
      <c r="C513" s="12"/>
    </row>
    <row r="514" s="2" customFormat="1" ht="13.5" spans="1:3">
      <c r="A514" s="10">
        <v>2080113</v>
      </c>
      <c r="B514" s="11" t="s">
        <v>833</v>
      </c>
      <c r="C514" s="12"/>
    </row>
    <row r="515" s="2" customFormat="1" ht="13.5" spans="1:3">
      <c r="A515" s="10">
        <v>2080114</v>
      </c>
      <c r="B515" s="11" t="s">
        <v>834</v>
      </c>
      <c r="C515" s="12"/>
    </row>
    <row r="516" s="2" customFormat="1" ht="13.5" spans="1:3">
      <c r="A516" s="10">
        <v>2080115</v>
      </c>
      <c r="B516" s="11" t="s">
        <v>835</v>
      </c>
      <c r="C516" s="12"/>
    </row>
    <row r="517" s="2" customFormat="1" ht="13.5" spans="1:3">
      <c r="A517" s="10">
        <v>2080116</v>
      </c>
      <c r="B517" s="11" t="s">
        <v>836</v>
      </c>
      <c r="C517" s="12"/>
    </row>
    <row r="518" s="2" customFormat="1" ht="13.5" spans="1:3">
      <c r="A518" s="10">
        <v>2080150</v>
      </c>
      <c r="B518" s="11" t="s">
        <v>502</v>
      </c>
      <c r="C518" s="12"/>
    </row>
    <row r="519" s="2" customFormat="1" ht="13.5" spans="1:3">
      <c r="A519" s="10">
        <v>2080199</v>
      </c>
      <c r="B519" s="11" t="s">
        <v>837</v>
      </c>
      <c r="C519" s="12">
        <f>4682-590</f>
        <v>4092</v>
      </c>
    </row>
    <row r="520" s="2" customFormat="1" ht="13.5" spans="1:3">
      <c r="A520" s="10">
        <v>20802</v>
      </c>
      <c r="B520" s="11" t="s">
        <v>838</v>
      </c>
      <c r="C520" s="12">
        <f>SUM(C521:C527)</f>
        <v>173</v>
      </c>
    </row>
    <row r="521" s="2" customFormat="1" ht="13.5" spans="1:3">
      <c r="A521" s="10">
        <v>2080201</v>
      </c>
      <c r="B521" s="11" t="s">
        <v>493</v>
      </c>
      <c r="C521" s="12">
        <v>146</v>
      </c>
    </row>
    <row r="522" s="2" customFormat="1" ht="13.5" spans="1:3">
      <c r="A522" s="10">
        <v>2080202</v>
      </c>
      <c r="B522" s="11" t="s">
        <v>494</v>
      </c>
      <c r="C522" s="12">
        <v>2</v>
      </c>
    </row>
    <row r="523" s="2" customFormat="1" ht="13.5" spans="1:3">
      <c r="A523" s="10">
        <v>2080203</v>
      </c>
      <c r="B523" s="11" t="s">
        <v>495</v>
      </c>
      <c r="C523" s="12"/>
    </row>
    <row r="524" s="2" customFormat="1" ht="13.5" spans="1:3">
      <c r="A524" s="10">
        <v>2080206</v>
      </c>
      <c r="B524" s="11" t="s">
        <v>839</v>
      </c>
      <c r="C524" s="12"/>
    </row>
    <row r="525" s="2" customFormat="1" ht="13.5" spans="1:3">
      <c r="A525" s="10">
        <v>2080207</v>
      </c>
      <c r="B525" s="11" t="s">
        <v>840</v>
      </c>
      <c r="C525" s="12">
        <v>10</v>
      </c>
    </row>
    <row r="526" s="2" customFormat="1" ht="13.5" spans="1:3">
      <c r="A526" s="10">
        <v>2080208</v>
      </c>
      <c r="B526" s="11" t="s">
        <v>841</v>
      </c>
      <c r="C526" s="12">
        <v>15</v>
      </c>
    </row>
    <row r="527" s="2" customFormat="1" ht="13.5" spans="1:3">
      <c r="A527" s="10">
        <v>2080299</v>
      </c>
      <c r="B527" s="11" t="s">
        <v>842</v>
      </c>
      <c r="C527" s="12"/>
    </row>
    <row r="528" s="2" customFormat="1" ht="13.5" spans="1:3">
      <c r="A528" s="10">
        <v>20804</v>
      </c>
      <c r="B528" s="11" t="s">
        <v>843</v>
      </c>
      <c r="C528" s="12">
        <f>SUM(C529)</f>
        <v>0</v>
      </c>
    </row>
    <row r="529" s="2" customFormat="1" ht="13.5" spans="1:3">
      <c r="A529" s="10">
        <v>2080402</v>
      </c>
      <c r="B529" s="11" t="s">
        <v>844</v>
      </c>
      <c r="C529" s="12"/>
    </row>
    <row r="530" s="2" customFormat="1" ht="13.5" spans="1:3">
      <c r="A530" s="10">
        <v>20805</v>
      </c>
      <c r="B530" s="11" t="s">
        <v>845</v>
      </c>
      <c r="C530" s="12">
        <f>SUM(C531:C538)</f>
        <v>790</v>
      </c>
    </row>
    <row r="531" s="2" customFormat="1" ht="13.5" spans="1:3">
      <c r="A531" s="10">
        <v>2080501</v>
      </c>
      <c r="B531" s="11" t="s">
        <v>846</v>
      </c>
      <c r="C531" s="12"/>
    </row>
    <row r="532" s="2" customFormat="1" ht="13.5" spans="1:3">
      <c r="A532" s="10">
        <v>2080502</v>
      </c>
      <c r="B532" s="11" t="s">
        <v>847</v>
      </c>
      <c r="C532" s="12"/>
    </row>
    <row r="533" s="2" customFormat="1" ht="13.5" spans="1:3">
      <c r="A533" s="10">
        <v>2080503</v>
      </c>
      <c r="B533" s="11" t="s">
        <v>848</v>
      </c>
      <c r="C533" s="12"/>
    </row>
    <row r="534" s="2" customFormat="1" ht="13.5" spans="1:3">
      <c r="A534" s="10">
        <v>2080505</v>
      </c>
      <c r="B534" s="11" t="s">
        <v>849</v>
      </c>
      <c r="C534" s="12">
        <v>790</v>
      </c>
    </row>
    <row r="535" s="2" customFormat="1" ht="13.5" spans="1:3">
      <c r="A535" s="10">
        <v>2080506</v>
      </c>
      <c r="B535" s="11" t="s">
        <v>850</v>
      </c>
      <c r="C535" s="12"/>
    </row>
    <row r="536" s="2" customFormat="1" ht="13.5" spans="1:3">
      <c r="A536" s="10">
        <v>2080507</v>
      </c>
      <c r="B536" s="11" t="s">
        <v>851</v>
      </c>
      <c r="C536" s="12"/>
    </row>
    <row r="537" s="2" customFormat="1" ht="13.5" spans="1:3">
      <c r="A537" s="10">
        <v>2080508</v>
      </c>
      <c r="B537" s="11" t="s">
        <v>852</v>
      </c>
      <c r="C537" s="12"/>
    </row>
    <row r="538" s="2" customFormat="1" ht="13.5" spans="1:3">
      <c r="A538" s="10">
        <v>2080599</v>
      </c>
      <c r="B538" s="11" t="s">
        <v>853</v>
      </c>
      <c r="C538" s="12"/>
    </row>
    <row r="539" s="2" customFormat="1" ht="13.5" spans="1:3">
      <c r="A539" s="10">
        <v>20806</v>
      </c>
      <c r="B539" s="11" t="s">
        <v>854</v>
      </c>
      <c r="C539" s="12">
        <f>SUM(C540:C542)</f>
        <v>0</v>
      </c>
    </row>
    <row r="540" s="2" customFormat="1" ht="13.5" spans="1:3">
      <c r="A540" s="10">
        <v>2080601</v>
      </c>
      <c r="B540" s="11" t="s">
        <v>855</v>
      </c>
      <c r="C540" s="12"/>
    </row>
    <row r="541" s="2" customFormat="1" ht="13.5" spans="1:3">
      <c r="A541" s="10">
        <v>2080602</v>
      </c>
      <c r="B541" s="11" t="s">
        <v>856</v>
      </c>
      <c r="C541" s="12"/>
    </row>
    <row r="542" s="2" customFormat="1" ht="13.5" spans="1:3">
      <c r="A542" s="10">
        <v>2080699</v>
      </c>
      <c r="B542" s="11" t="s">
        <v>857</v>
      </c>
      <c r="C542" s="12"/>
    </row>
    <row r="543" s="2" customFormat="1" ht="13.5" spans="1:3">
      <c r="A543" s="10">
        <v>20807</v>
      </c>
      <c r="B543" s="11" t="s">
        <v>858</v>
      </c>
      <c r="C543" s="12">
        <f>SUM(C544:C552)</f>
        <v>290</v>
      </c>
    </row>
    <row r="544" s="2" customFormat="1" ht="13.5" spans="1:3">
      <c r="A544" s="10">
        <v>2080701</v>
      </c>
      <c r="B544" s="11" t="s">
        <v>859</v>
      </c>
      <c r="C544" s="12"/>
    </row>
    <row r="545" s="2" customFormat="1" ht="13.5" spans="1:3">
      <c r="A545" s="10">
        <v>2080702</v>
      </c>
      <c r="B545" s="11" t="s">
        <v>860</v>
      </c>
      <c r="C545" s="12"/>
    </row>
    <row r="546" s="2" customFormat="1" ht="13.5" spans="1:3">
      <c r="A546" s="10">
        <v>2080704</v>
      </c>
      <c r="B546" s="11" t="s">
        <v>861</v>
      </c>
      <c r="C546" s="12"/>
    </row>
    <row r="547" s="2" customFormat="1" ht="13.5" spans="1:3">
      <c r="A547" s="10">
        <v>2080705</v>
      </c>
      <c r="B547" s="11" t="s">
        <v>862</v>
      </c>
      <c r="C547" s="12"/>
    </row>
    <row r="548" s="2" customFormat="1" ht="13.5" spans="1:3">
      <c r="A548" s="10">
        <v>2080709</v>
      </c>
      <c r="B548" s="11" t="s">
        <v>863</v>
      </c>
      <c r="C548" s="12"/>
    </row>
    <row r="549" s="2" customFormat="1" ht="13.5" spans="1:3">
      <c r="A549" s="10">
        <v>2080711</v>
      </c>
      <c r="B549" s="11" t="s">
        <v>864</v>
      </c>
      <c r="C549" s="12"/>
    </row>
    <row r="550" s="2" customFormat="1" ht="13.5" spans="1:3">
      <c r="A550" s="10">
        <v>2080712</v>
      </c>
      <c r="B550" s="11" t="s">
        <v>865</v>
      </c>
      <c r="C550" s="12"/>
    </row>
    <row r="551" s="2" customFormat="1" ht="13.5" spans="1:3">
      <c r="A551" s="10">
        <v>2080713</v>
      </c>
      <c r="B551" s="11" t="s">
        <v>866</v>
      </c>
      <c r="C551" s="12"/>
    </row>
    <row r="552" s="2" customFormat="1" ht="13.5" spans="1:3">
      <c r="A552" s="10">
        <v>2080799</v>
      </c>
      <c r="B552" s="11" t="s">
        <v>867</v>
      </c>
      <c r="C552" s="12">
        <v>290</v>
      </c>
    </row>
    <row r="553" s="2" customFormat="1" ht="13.5" spans="1:3">
      <c r="A553" s="10">
        <v>20808</v>
      </c>
      <c r="B553" s="11" t="s">
        <v>868</v>
      </c>
      <c r="C553" s="12">
        <f>SUM(C554:C561)</f>
        <v>0</v>
      </c>
    </row>
    <row r="554" s="2" customFormat="1" ht="13.5" spans="1:3">
      <c r="A554" s="10">
        <v>2080801</v>
      </c>
      <c r="B554" s="11" t="s">
        <v>869</v>
      </c>
      <c r="C554" s="12"/>
    </row>
    <row r="555" s="2" customFormat="1" ht="13.5" spans="1:3">
      <c r="A555" s="10">
        <v>2080802</v>
      </c>
      <c r="B555" s="11" t="s">
        <v>870</v>
      </c>
      <c r="C555" s="12"/>
    </row>
    <row r="556" s="2" customFormat="1" ht="13.5" spans="1:3">
      <c r="A556" s="10">
        <v>2080803</v>
      </c>
      <c r="B556" s="11" t="s">
        <v>871</v>
      </c>
      <c r="C556" s="12"/>
    </row>
    <row r="557" s="2" customFormat="1" ht="13.5" spans="1:3">
      <c r="A557" s="10">
        <v>2080805</v>
      </c>
      <c r="B557" s="11" t="s">
        <v>872</v>
      </c>
      <c r="C557" s="12"/>
    </row>
    <row r="558" s="2" customFormat="1" ht="13.5" spans="1:3">
      <c r="A558" s="10">
        <v>2080806</v>
      </c>
      <c r="B558" s="11" t="s">
        <v>873</v>
      </c>
      <c r="C558" s="12"/>
    </row>
    <row r="559" s="2" customFormat="1" ht="13.5" spans="1:3">
      <c r="A559" s="10">
        <v>2080807</v>
      </c>
      <c r="B559" s="11" t="s">
        <v>874</v>
      </c>
      <c r="C559" s="12"/>
    </row>
    <row r="560" s="2" customFormat="1" ht="13.5" spans="1:3">
      <c r="A560" s="10">
        <v>2080808</v>
      </c>
      <c r="B560" s="11" t="s">
        <v>875</v>
      </c>
      <c r="C560" s="12"/>
    </row>
    <row r="561" s="2" customFormat="1" ht="13.5" spans="1:3">
      <c r="A561" s="10">
        <v>2080899</v>
      </c>
      <c r="B561" s="11" t="s">
        <v>876</v>
      </c>
      <c r="C561" s="12"/>
    </row>
    <row r="562" s="2" customFormat="1" ht="13.5" spans="1:3">
      <c r="A562" s="10">
        <v>20809</v>
      </c>
      <c r="B562" s="11" t="s">
        <v>877</v>
      </c>
      <c r="C562" s="12">
        <f>SUM(C563:C568)</f>
        <v>0</v>
      </c>
    </row>
    <row r="563" s="2" customFormat="1" ht="13.5" spans="1:3">
      <c r="A563" s="10">
        <v>2080901</v>
      </c>
      <c r="B563" s="11" t="s">
        <v>878</v>
      </c>
      <c r="C563" s="12"/>
    </row>
    <row r="564" s="2" customFormat="1" ht="13.5" spans="1:3">
      <c r="A564" s="10">
        <v>2080902</v>
      </c>
      <c r="B564" s="11" t="s">
        <v>879</v>
      </c>
      <c r="C564" s="12"/>
    </row>
    <row r="565" s="2" customFormat="1" ht="13.5" spans="1:3">
      <c r="A565" s="10">
        <v>2080903</v>
      </c>
      <c r="B565" s="11" t="s">
        <v>880</v>
      </c>
      <c r="C565" s="12"/>
    </row>
    <row r="566" s="2" customFormat="1" ht="13.5" spans="1:3">
      <c r="A566" s="10">
        <v>2080904</v>
      </c>
      <c r="B566" s="11" t="s">
        <v>881</v>
      </c>
      <c r="C566" s="12"/>
    </row>
    <row r="567" s="2" customFormat="1" ht="13.5" spans="1:3">
      <c r="A567" s="10">
        <v>2080905</v>
      </c>
      <c r="B567" s="11" t="s">
        <v>882</v>
      </c>
      <c r="C567" s="12"/>
    </row>
    <row r="568" s="2" customFormat="1" ht="13.5" spans="1:3">
      <c r="A568" s="10">
        <v>2080999</v>
      </c>
      <c r="B568" s="11" t="s">
        <v>883</v>
      </c>
      <c r="C568" s="12"/>
    </row>
    <row r="569" s="2" customFormat="1" ht="13.5" spans="1:3">
      <c r="A569" s="10">
        <v>20810</v>
      </c>
      <c r="B569" s="11" t="s">
        <v>884</v>
      </c>
      <c r="C569" s="12">
        <f>SUM(C570:C576)</f>
        <v>22</v>
      </c>
    </row>
    <row r="570" s="2" customFormat="1" ht="13.5" spans="1:3">
      <c r="A570" s="10">
        <v>2081001</v>
      </c>
      <c r="B570" s="11" t="s">
        <v>885</v>
      </c>
      <c r="C570" s="12"/>
    </row>
    <row r="571" s="2" customFormat="1" ht="13.5" spans="1:3">
      <c r="A571" s="10">
        <v>2081002</v>
      </c>
      <c r="B571" s="11" t="s">
        <v>886</v>
      </c>
      <c r="C571" s="12">
        <v>22</v>
      </c>
    </row>
    <row r="572" s="2" customFormat="1" ht="13.5" spans="1:3">
      <c r="A572" s="10">
        <v>2081003</v>
      </c>
      <c r="B572" s="11" t="s">
        <v>887</v>
      </c>
      <c r="C572" s="12"/>
    </row>
    <row r="573" s="2" customFormat="1" ht="13.5" spans="1:3">
      <c r="A573" s="10">
        <v>2081004</v>
      </c>
      <c r="B573" s="11" t="s">
        <v>888</v>
      </c>
      <c r="C573" s="12"/>
    </row>
    <row r="574" s="2" customFormat="1" ht="13.5" spans="1:3">
      <c r="A574" s="10">
        <v>2081005</v>
      </c>
      <c r="B574" s="11" t="s">
        <v>889</v>
      </c>
      <c r="C574" s="12"/>
    </row>
    <row r="575" s="2" customFormat="1" ht="13.5" spans="1:3">
      <c r="A575" s="10">
        <v>2081006</v>
      </c>
      <c r="B575" s="11" t="s">
        <v>890</v>
      </c>
      <c r="C575" s="12"/>
    </row>
    <row r="576" s="2" customFormat="1" ht="13.5" spans="1:3">
      <c r="A576" s="10">
        <v>2081099</v>
      </c>
      <c r="B576" s="11" t="s">
        <v>891</v>
      </c>
      <c r="C576" s="12"/>
    </row>
    <row r="577" s="2" customFormat="1" ht="13.5" spans="1:3">
      <c r="A577" s="10">
        <v>20811</v>
      </c>
      <c r="B577" s="11" t="s">
        <v>892</v>
      </c>
      <c r="C577" s="12">
        <f>SUM(C578:C585)</f>
        <v>7</v>
      </c>
    </row>
    <row r="578" s="2" customFormat="1" ht="13.5" spans="1:3">
      <c r="A578" s="10">
        <v>2081101</v>
      </c>
      <c r="B578" s="11" t="s">
        <v>493</v>
      </c>
      <c r="C578" s="12"/>
    </row>
    <row r="579" s="2" customFormat="1" ht="13.5" spans="1:3">
      <c r="A579" s="10">
        <v>2081102</v>
      </c>
      <c r="B579" s="11" t="s">
        <v>494</v>
      </c>
      <c r="C579" s="12"/>
    </row>
    <row r="580" s="2" customFormat="1" ht="13.5" spans="1:3">
      <c r="A580" s="10">
        <v>2081103</v>
      </c>
      <c r="B580" s="11" t="s">
        <v>495</v>
      </c>
      <c r="C580" s="12"/>
    </row>
    <row r="581" s="2" customFormat="1" ht="13.5" spans="1:3">
      <c r="A581" s="10">
        <v>2081104</v>
      </c>
      <c r="B581" s="11" t="s">
        <v>893</v>
      </c>
      <c r="C581" s="12"/>
    </row>
    <row r="582" s="2" customFormat="1" ht="13.5" spans="1:3">
      <c r="A582" s="10">
        <v>2081105</v>
      </c>
      <c r="B582" s="11" t="s">
        <v>894</v>
      </c>
      <c r="C582" s="12"/>
    </row>
    <row r="583" s="2" customFormat="1" ht="13.5" spans="1:3">
      <c r="A583" s="10">
        <v>2081106</v>
      </c>
      <c r="B583" s="11" t="s">
        <v>895</v>
      </c>
      <c r="C583" s="12"/>
    </row>
    <row r="584" s="2" customFormat="1" ht="13.5" spans="1:3">
      <c r="A584" s="10">
        <v>2081107</v>
      </c>
      <c r="B584" s="11" t="s">
        <v>896</v>
      </c>
      <c r="C584" s="12"/>
    </row>
    <row r="585" s="2" customFormat="1" ht="13.5" spans="1:3">
      <c r="A585" s="10">
        <v>2081199</v>
      </c>
      <c r="B585" s="11" t="s">
        <v>897</v>
      </c>
      <c r="C585" s="12">
        <v>7</v>
      </c>
    </row>
    <row r="586" s="2" customFormat="1" ht="13.5" spans="1:3">
      <c r="A586" s="10">
        <v>20816</v>
      </c>
      <c r="B586" s="11" t="s">
        <v>898</v>
      </c>
      <c r="C586" s="12">
        <f>SUM(C587:C590)</f>
        <v>0</v>
      </c>
    </row>
    <row r="587" s="2" customFormat="1" ht="13.5" spans="1:3">
      <c r="A587" s="10">
        <v>2081601</v>
      </c>
      <c r="B587" s="11" t="s">
        <v>493</v>
      </c>
      <c r="C587" s="12"/>
    </row>
    <row r="588" s="2" customFormat="1" ht="13.5" spans="1:3">
      <c r="A588" s="10">
        <v>2081602</v>
      </c>
      <c r="B588" s="11" t="s">
        <v>494</v>
      </c>
      <c r="C588" s="12"/>
    </row>
    <row r="589" s="2" customFormat="1" ht="13.5" spans="1:3">
      <c r="A589" s="10">
        <v>2081603</v>
      </c>
      <c r="B589" s="11" t="s">
        <v>495</v>
      </c>
      <c r="C589" s="12"/>
    </row>
    <row r="590" s="2" customFormat="1" ht="13.5" spans="1:3">
      <c r="A590" s="10">
        <v>2081699</v>
      </c>
      <c r="B590" s="11" t="s">
        <v>899</v>
      </c>
      <c r="C590" s="12"/>
    </row>
    <row r="591" s="2" customFormat="1" ht="13.5" spans="1:3">
      <c r="A591" s="10">
        <v>20819</v>
      </c>
      <c r="B591" s="11" t="s">
        <v>900</v>
      </c>
      <c r="C591" s="12">
        <f>SUM(C592:C593)</f>
        <v>4</v>
      </c>
    </row>
    <row r="592" s="2" customFormat="1" ht="13.5" spans="1:3">
      <c r="A592" s="10">
        <v>2081901</v>
      </c>
      <c r="B592" s="11" t="s">
        <v>901</v>
      </c>
      <c r="C592" s="12">
        <v>4</v>
      </c>
    </row>
    <row r="593" s="2" customFormat="1" ht="13.5" spans="1:3">
      <c r="A593" s="10">
        <v>2081902</v>
      </c>
      <c r="B593" s="11" t="s">
        <v>902</v>
      </c>
      <c r="C593" s="12"/>
    </row>
    <row r="594" s="2" customFormat="1" ht="13.5" spans="1:3">
      <c r="A594" s="10">
        <v>20820</v>
      </c>
      <c r="B594" s="11" t="s">
        <v>903</v>
      </c>
      <c r="C594" s="12">
        <f>SUM(C595:C596)</f>
        <v>4</v>
      </c>
    </row>
    <row r="595" s="2" customFormat="1" ht="13.5" spans="1:3">
      <c r="A595" s="10">
        <v>2082001</v>
      </c>
      <c r="B595" s="11" t="s">
        <v>904</v>
      </c>
      <c r="C595" s="12">
        <v>4</v>
      </c>
    </row>
    <row r="596" s="2" customFormat="1" ht="13.5" spans="1:3">
      <c r="A596" s="10">
        <v>2082002</v>
      </c>
      <c r="B596" s="11" t="s">
        <v>905</v>
      </c>
      <c r="C596" s="12"/>
    </row>
    <row r="597" s="2" customFormat="1" ht="13.5" spans="1:3">
      <c r="A597" s="10">
        <v>20821</v>
      </c>
      <c r="B597" s="11" t="s">
        <v>906</v>
      </c>
      <c r="C597" s="12">
        <f>SUM(C598:C599)</f>
        <v>0</v>
      </c>
    </row>
    <row r="598" s="2" customFormat="1" ht="13.5" spans="1:3">
      <c r="A598" s="10">
        <v>2082101</v>
      </c>
      <c r="B598" s="11" t="s">
        <v>907</v>
      </c>
      <c r="C598" s="12"/>
    </row>
    <row r="599" s="2" customFormat="1" ht="13.5" spans="1:3">
      <c r="A599" s="10">
        <v>2082102</v>
      </c>
      <c r="B599" s="11" t="s">
        <v>908</v>
      </c>
      <c r="C599" s="12"/>
    </row>
    <row r="600" s="2" customFormat="1" ht="13.5" spans="1:3">
      <c r="A600" s="10">
        <v>20824</v>
      </c>
      <c r="B600" s="11" t="s">
        <v>909</v>
      </c>
      <c r="C600" s="12">
        <f>SUM(C601:C602)</f>
        <v>0</v>
      </c>
    </row>
    <row r="601" s="2" customFormat="1" ht="13.5" spans="1:3">
      <c r="A601" s="10">
        <v>2082401</v>
      </c>
      <c r="B601" s="11" t="s">
        <v>910</v>
      </c>
      <c r="C601" s="12"/>
    </row>
    <row r="602" s="2" customFormat="1" ht="13.5" spans="1:3">
      <c r="A602" s="10">
        <v>2082402</v>
      </c>
      <c r="B602" s="11" t="s">
        <v>911</v>
      </c>
      <c r="C602" s="12"/>
    </row>
    <row r="603" s="2" customFormat="1" ht="13.5" spans="1:3">
      <c r="A603" s="10">
        <v>20825</v>
      </c>
      <c r="B603" s="11" t="s">
        <v>912</v>
      </c>
      <c r="C603" s="12">
        <f>SUM(C604:C605)</f>
        <v>4</v>
      </c>
    </row>
    <row r="604" s="2" customFormat="1" ht="13.5" spans="1:3">
      <c r="A604" s="10">
        <v>2082501</v>
      </c>
      <c r="B604" s="11" t="s">
        <v>913</v>
      </c>
      <c r="C604" s="12">
        <v>4</v>
      </c>
    </row>
    <row r="605" s="2" customFormat="1" ht="13.5" spans="1:3">
      <c r="A605" s="10">
        <v>2082502</v>
      </c>
      <c r="B605" s="11" t="s">
        <v>914</v>
      </c>
      <c r="C605" s="12"/>
    </row>
    <row r="606" s="2" customFormat="1" ht="13.5" spans="1:3">
      <c r="A606" s="10">
        <v>20826</v>
      </c>
      <c r="B606" s="11" t="s">
        <v>915</v>
      </c>
      <c r="C606" s="12">
        <f>SUM(C607:C609)</f>
        <v>39</v>
      </c>
    </row>
    <row r="607" s="2" customFormat="1" ht="13.5" spans="1:3">
      <c r="A607" s="10">
        <v>2082601</v>
      </c>
      <c r="B607" s="11" t="s">
        <v>916</v>
      </c>
      <c r="C607" s="12"/>
    </row>
    <row r="608" s="2" customFormat="1" ht="13.5" spans="1:3">
      <c r="A608" s="10">
        <v>2082602</v>
      </c>
      <c r="B608" s="11" t="s">
        <v>917</v>
      </c>
      <c r="C608" s="12">
        <v>39</v>
      </c>
    </row>
    <row r="609" s="2" customFormat="1" ht="13.5" spans="1:3">
      <c r="A609" s="10">
        <v>2082699</v>
      </c>
      <c r="B609" s="11" t="s">
        <v>918</v>
      </c>
      <c r="C609" s="12"/>
    </row>
    <row r="610" s="2" customFormat="1" ht="13.5" spans="1:3">
      <c r="A610" s="10">
        <v>20827</v>
      </c>
      <c r="B610" s="11" t="s">
        <v>919</v>
      </c>
      <c r="C610" s="12">
        <f>SUM(C611:C613)</f>
        <v>0</v>
      </c>
    </row>
    <row r="611" s="2" customFormat="1" ht="13.5" spans="1:3">
      <c r="A611" s="10">
        <v>2082701</v>
      </c>
      <c r="B611" s="11" t="s">
        <v>920</v>
      </c>
      <c r="C611" s="12"/>
    </row>
    <row r="612" s="2" customFormat="1" ht="13.5" spans="1:3">
      <c r="A612" s="10">
        <v>2082702</v>
      </c>
      <c r="B612" s="11" t="s">
        <v>921</v>
      </c>
      <c r="C612" s="12"/>
    </row>
    <row r="613" s="2" customFormat="1" ht="13.5" spans="1:3">
      <c r="A613" s="10">
        <v>2082799</v>
      </c>
      <c r="B613" s="11" t="s">
        <v>922</v>
      </c>
      <c r="C613" s="12"/>
    </row>
    <row r="614" s="2" customFormat="1" ht="13.5" spans="1:3">
      <c r="A614" s="10">
        <v>20828</v>
      </c>
      <c r="B614" s="24" t="s">
        <v>923</v>
      </c>
      <c r="C614" s="12">
        <f>SUM(C615:C621)</f>
        <v>60</v>
      </c>
    </row>
    <row r="615" s="2" customFormat="1" ht="13.5" spans="1:3">
      <c r="A615" s="10">
        <v>2082801</v>
      </c>
      <c r="B615" s="11" t="s">
        <v>493</v>
      </c>
      <c r="C615" s="12">
        <v>55</v>
      </c>
    </row>
    <row r="616" s="2" customFormat="1" ht="13.5" spans="1:3">
      <c r="A616" s="10">
        <v>2082802</v>
      </c>
      <c r="B616" s="11" t="s">
        <v>494</v>
      </c>
      <c r="C616" s="12"/>
    </row>
    <row r="617" s="2" customFormat="1" ht="13.5" spans="1:3">
      <c r="A617" s="10">
        <v>2082803</v>
      </c>
      <c r="B617" s="11" t="s">
        <v>495</v>
      </c>
      <c r="C617" s="12"/>
    </row>
    <row r="618" s="2" customFormat="1" ht="13.5" spans="1:3">
      <c r="A618" s="10">
        <v>2082804</v>
      </c>
      <c r="B618" s="11" t="s">
        <v>924</v>
      </c>
      <c r="C618" s="12">
        <v>5</v>
      </c>
    </row>
    <row r="619" s="2" customFormat="1" ht="13.5" spans="1:3">
      <c r="A619" s="10">
        <v>2082805</v>
      </c>
      <c r="B619" s="11" t="s">
        <v>925</v>
      </c>
      <c r="C619" s="12"/>
    </row>
    <row r="620" s="2" customFormat="1" ht="13.5" spans="1:3">
      <c r="A620" s="10">
        <v>2082850</v>
      </c>
      <c r="B620" s="11" t="s">
        <v>502</v>
      </c>
      <c r="C620" s="12"/>
    </row>
    <row r="621" s="2" customFormat="1" ht="13.5" spans="1:3">
      <c r="A621" s="10">
        <v>2082899</v>
      </c>
      <c r="B621" s="11" t="s">
        <v>926</v>
      </c>
      <c r="C621" s="12"/>
    </row>
    <row r="622" s="2" customFormat="1" ht="13.5" spans="1:3">
      <c r="A622" s="10">
        <v>20830</v>
      </c>
      <c r="B622" s="11" t="s">
        <v>927</v>
      </c>
      <c r="C622" s="12">
        <f>SUM(C623:C625)</f>
        <v>0</v>
      </c>
    </row>
    <row r="623" s="2" customFormat="1" ht="13.5" spans="1:3">
      <c r="A623" s="10">
        <v>2083001</v>
      </c>
      <c r="B623" s="11" t="s">
        <v>928</v>
      </c>
      <c r="C623" s="12"/>
    </row>
    <row r="624" s="2" customFormat="1" ht="13.5" spans="1:3">
      <c r="A624" s="10">
        <v>2083099</v>
      </c>
      <c r="B624" s="11" t="s">
        <v>929</v>
      </c>
      <c r="C624" s="12"/>
    </row>
    <row r="625" s="2" customFormat="1" ht="13.5" spans="1:3">
      <c r="A625" s="10">
        <v>2089999</v>
      </c>
      <c r="B625" s="11" t="s">
        <v>930</v>
      </c>
      <c r="C625" s="12"/>
    </row>
    <row r="626" s="3" customFormat="1" ht="13.5" spans="1:3">
      <c r="A626" s="21">
        <v>210</v>
      </c>
      <c r="B626" s="22" t="s">
        <v>931</v>
      </c>
      <c r="C626" s="23">
        <f>C627+C632+C647+C651+C663+C666+C670+C675+C679+C683+C686+C695+C696</f>
        <v>2621</v>
      </c>
    </row>
    <row r="627" s="2" customFormat="1" ht="13.5" spans="1:3">
      <c r="A627" s="10">
        <v>21001</v>
      </c>
      <c r="B627" s="11" t="s">
        <v>932</v>
      </c>
      <c r="C627" s="12">
        <f>SUM(C628:C631)</f>
        <v>190</v>
      </c>
    </row>
    <row r="628" s="2" customFormat="1" ht="13.5" spans="1:3">
      <c r="A628" s="10">
        <v>2100101</v>
      </c>
      <c r="B628" s="11" t="s">
        <v>493</v>
      </c>
      <c r="C628" s="12">
        <v>190</v>
      </c>
    </row>
    <row r="629" s="2" customFormat="1" ht="13.5" spans="1:3">
      <c r="A629" s="10">
        <v>2100102</v>
      </c>
      <c r="B629" s="11" t="s">
        <v>494</v>
      </c>
      <c r="C629" s="12"/>
    </row>
    <row r="630" s="2" customFormat="1" ht="13.5" spans="1:3">
      <c r="A630" s="10">
        <v>2100103</v>
      </c>
      <c r="B630" s="11" t="s">
        <v>495</v>
      </c>
      <c r="C630" s="12"/>
    </row>
    <row r="631" s="2" customFormat="1" ht="13.5" spans="1:3">
      <c r="A631" s="10">
        <v>2100199</v>
      </c>
      <c r="B631" s="11" t="s">
        <v>933</v>
      </c>
      <c r="C631" s="12"/>
    </row>
    <row r="632" s="2" customFormat="1" ht="13.5" spans="1:3">
      <c r="A632" s="10">
        <v>21002</v>
      </c>
      <c r="B632" s="11" t="s">
        <v>934</v>
      </c>
      <c r="C632" s="12">
        <f>SUM(C633:C646)</f>
        <v>1160</v>
      </c>
    </row>
    <row r="633" s="2" customFormat="1" ht="13.5" spans="1:3">
      <c r="A633" s="10">
        <v>2100201</v>
      </c>
      <c r="B633" s="11" t="s">
        <v>935</v>
      </c>
      <c r="C633" s="12">
        <v>560</v>
      </c>
    </row>
    <row r="634" s="2" customFormat="1" ht="13.5" spans="1:3">
      <c r="A634" s="10">
        <v>2100202</v>
      </c>
      <c r="B634" s="11" t="s">
        <v>936</v>
      </c>
      <c r="C634" s="12"/>
    </row>
    <row r="635" s="2" customFormat="1" ht="13.5" spans="1:3">
      <c r="A635" s="10">
        <v>2100203</v>
      </c>
      <c r="B635" s="11" t="s">
        <v>937</v>
      </c>
      <c r="C635" s="12"/>
    </row>
    <row r="636" s="2" customFormat="1" ht="13.5" spans="1:3">
      <c r="A636" s="10">
        <v>2100204</v>
      </c>
      <c r="B636" s="11" t="s">
        <v>938</v>
      </c>
      <c r="C636" s="12"/>
    </row>
    <row r="637" s="2" customFormat="1" ht="13.5" spans="1:3">
      <c r="A637" s="10">
        <v>2100205</v>
      </c>
      <c r="B637" s="11" t="s">
        <v>939</v>
      </c>
      <c r="C637" s="12"/>
    </row>
    <row r="638" s="2" customFormat="1" ht="13.5" spans="1:3">
      <c r="A638" s="10">
        <v>2100206</v>
      </c>
      <c r="B638" s="11" t="s">
        <v>940</v>
      </c>
      <c r="C638" s="12"/>
    </row>
    <row r="639" s="2" customFormat="1" ht="13.5" spans="1:3">
      <c r="A639" s="10">
        <v>2100207</v>
      </c>
      <c r="B639" s="11" t="s">
        <v>941</v>
      </c>
      <c r="C639" s="12"/>
    </row>
    <row r="640" s="2" customFormat="1" ht="13.5" spans="1:3">
      <c r="A640" s="10">
        <v>2100208</v>
      </c>
      <c r="B640" s="11" t="s">
        <v>942</v>
      </c>
      <c r="C640" s="12"/>
    </row>
    <row r="641" s="2" customFormat="1" ht="13.5" spans="1:3">
      <c r="A641" s="10">
        <v>2100209</v>
      </c>
      <c r="B641" s="11" t="s">
        <v>943</v>
      </c>
      <c r="C641" s="12"/>
    </row>
    <row r="642" s="2" customFormat="1" ht="13.5" spans="1:3">
      <c r="A642" s="10">
        <v>2100210</v>
      </c>
      <c r="B642" s="11" t="s">
        <v>944</v>
      </c>
      <c r="C642" s="12"/>
    </row>
    <row r="643" s="2" customFormat="1" ht="13.5" spans="1:3">
      <c r="A643" s="10">
        <v>2100211</v>
      </c>
      <c r="B643" s="11" t="s">
        <v>945</v>
      </c>
      <c r="C643" s="12"/>
    </row>
    <row r="644" s="2" customFormat="1" ht="13.5" spans="1:3">
      <c r="A644" s="10">
        <v>2100212</v>
      </c>
      <c r="B644" s="11" t="s">
        <v>946</v>
      </c>
      <c r="C644" s="12"/>
    </row>
    <row r="645" s="2" customFormat="1" ht="13.5" spans="1:3">
      <c r="A645" s="10">
        <v>2100213</v>
      </c>
      <c r="B645" s="11" t="s">
        <v>947</v>
      </c>
      <c r="C645" s="12"/>
    </row>
    <row r="646" s="2" customFormat="1" ht="13.5" spans="1:3">
      <c r="A646" s="10">
        <v>2100299</v>
      </c>
      <c r="B646" s="11" t="s">
        <v>948</v>
      </c>
      <c r="C646" s="12">
        <v>600</v>
      </c>
    </row>
    <row r="647" s="2" customFormat="1" ht="13.5" spans="1:3">
      <c r="A647" s="10">
        <v>21003</v>
      </c>
      <c r="B647" s="11" t="s">
        <v>949</v>
      </c>
      <c r="C647" s="12">
        <f>SUM(C648:C650)</f>
        <v>105</v>
      </c>
    </row>
    <row r="648" s="2" customFormat="1" ht="13.5" spans="1:3">
      <c r="A648" s="10">
        <v>2100301</v>
      </c>
      <c r="B648" s="11" t="s">
        <v>950</v>
      </c>
      <c r="C648" s="12"/>
    </row>
    <row r="649" s="2" customFormat="1" ht="13.5" spans="1:3">
      <c r="A649" s="10">
        <v>2100302</v>
      </c>
      <c r="B649" s="11" t="s">
        <v>951</v>
      </c>
      <c r="C649" s="12">
        <v>105</v>
      </c>
    </row>
    <row r="650" s="2" customFormat="1" ht="13.5" spans="1:3">
      <c r="A650" s="10">
        <v>2100399</v>
      </c>
      <c r="B650" s="11" t="s">
        <v>952</v>
      </c>
      <c r="C650" s="12"/>
    </row>
    <row r="651" s="2" customFormat="1" ht="13.5" spans="1:3">
      <c r="A651" s="10">
        <v>21004</v>
      </c>
      <c r="B651" s="11" t="s">
        <v>953</v>
      </c>
      <c r="C651" s="12">
        <f>SUM(C652:C662)</f>
        <v>993</v>
      </c>
    </row>
    <row r="652" s="2" customFormat="1" ht="13.5" spans="1:3">
      <c r="A652" s="10">
        <v>2100401</v>
      </c>
      <c r="B652" s="11" t="s">
        <v>954</v>
      </c>
      <c r="C652" s="12"/>
    </row>
    <row r="653" s="2" customFormat="1" ht="13.5" spans="1:3">
      <c r="A653" s="10">
        <v>2100402</v>
      </c>
      <c r="B653" s="11" t="s">
        <v>955</v>
      </c>
      <c r="C653" s="12">
        <v>15</v>
      </c>
    </row>
    <row r="654" s="2" customFormat="1" ht="13.5" spans="1:3">
      <c r="A654" s="10">
        <v>2100403</v>
      </c>
      <c r="B654" s="11" t="s">
        <v>956</v>
      </c>
      <c r="C654" s="12"/>
    </row>
    <row r="655" s="2" customFormat="1" ht="13.5" spans="1:3">
      <c r="A655" s="10">
        <v>2100404</v>
      </c>
      <c r="B655" s="11" t="s">
        <v>957</v>
      </c>
      <c r="C655" s="12"/>
    </row>
    <row r="656" s="2" customFormat="1" ht="13.5" spans="1:3">
      <c r="A656" s="10">
        <v>2100405</v>
      </c>
      <c r="B656" s="11" t="s">
        <v>958</v>
      </c>
      <c r="C656" s="12"/>
    </row>
    <row r="657" s="2" customFormat="1" ht="13.5" spans="1:3">
      <c r="A657" s="10">
        <v>2100406</v>
      </c>
      <c r="B657" s="11" t="s">
        <v>959</v>
      </c>
      <c r="C657" s="12"/>
    </row>
    <row r="658" s="2" customFormat="1" ht="13.5" spans="1:3">
      <c r="A658" s="10">
        <v>2100407</v>
      </c>
      <c r="B658" s="11" t="s">
        <v>960</v>
      </c>
      <c r="C658" s="12"/>
    </row>
    <row r="659" s="2" customFormat="1" ht="13.5" spans="1:3">
      <c r="A659" s="10">
        <v>2100408</v>
      </c>
      <c r="B659" s="11" t="s">
        <v>961</v>
      </c>
      <c r="C659" s="12">
        <v>20</v>
      </c>
    </row>
    <row r="660" s="2" customFormat="1" ht="13.5" spans="1:3">
      <c r="A660" s="10">
        <v>2100409</v>
      </c>
      <c r="B660" s="11" t="s">
        <v>962</v>
      </c>
      <c r="C660" s="12">
        <v>3</v>
      </c>
    </row>
    <row r="661" s="2" customFormat="1" ht="13.5" spans="1:3">
      <c r="A661" s="10">
        <v>2100410</v>
      </c>
      <c r="B661" s="11" t="s">
        <v>963</v>
      </c>
      <c r="C661" s="12">
        <v>850</v>
      </c>
    </row>
    <row r="662" s="2" customFormat="1" ht="13.5" spans="1:3">
      <c r="A662" s="10">
        <v>2100499</v>
      </c>
      <c r="B662" s="11" t="s">
        <v>964</v>
      </c>
      <c r="C662" s="12">
        <v>105</v>
      </c>
    </row>
    <row r="663" s="2" customFormat="1" ht="13.5" spans="1:3">
      <c r="A663" s="10">
        <v>21006</v>
      </c>
      <c r="B663" s="11" t="s">
        <v>965</v>
      </c>
      <c r="C663" s="12">
        <f>SUM(C664:C665)</f>
        <v>0</v>
      </c>
    </row>
    <row r="664" s="2" customFormat="1" ht="13.5" spans="1:3">
      <c r="A664" s="10">
        <v>2100601</v>
      </c>
      <c r="B664" s="11" t="s">
        <v>966</v>
      </c>
      <c r="C664" s="12"/>
    </row>
    <row r="665" s="2" customFormat="1" ht="13.5" spans="1:3">
      <c r="A665" s="10">
        <v>2100699</v>
      </c>
      <c r="B665" s="11" t="s">
        <v>967</v>
      </c>
      <c r="C665" s="12"/>
    </row>
    <row r="666" s="2" customFormat="1" ht="13.5" spans="1:3">
      <c r="A666" s="10">
        <v>21007</v>
      </c>
      <c r="B666" s="11" t="s">
        <v>968</v>
      </c>
      <c r="C666" s="12">
        <f>SUM(C667:C669)</f>
        <v>10</v>
      </c>
    </row>
    <row r="667" s="2" customFormat="1" ht="13.5" spans="1:3">
      <c r="A667" s="10">
        <v>2100716</v>
      </c>
      <c r="B667" s="11" t="s">
        <v>969</v>
      </c>
      <c r="C667" s="12"/>
    </row>
    <row r="668" s="2" customFormat="1" ht="13.5" spans="1:3">
      <c r="A668" s="10">
        <v>2100717</v>
      </c>
      <c r="B668" s="11" t="s">
        <v>970</v>
      </c>
      <c r="C668" s="12"/>
    </row>
    <row r="669" s="2" customFormat="1" ht="13.5" spans="1:3">
      <c r="A669" s="10">
        <v>2100799</v>
      </c>
      <c r="B669" s="11" t="s">
        <v>971</v>
      </c>
      <c r="C669" s="12">
        <v>10</v>
      </c>
    </row>
    <row r="670" s="2" customFormat="1" ht="13.5" spans="1:3">
      <c r="A670" s="10">
        <v>21011</v>
      </c>
      <c r="B670" s="11" t="s">
        <v>972</v>
      </c>
      <c r="C670" s="12">
        <f>SUM(C671:C674)</f>
        <v>0</v>
      </c>
    </row>
    <row r="671" s="2" customFormat="1" ht="13.5" spans="1:3">
      <c r="A671" s="10">
        <v>2101101</v>
      </c>
      <c r="B671" s="11" t="s">
        <v>973</v>
      </c>
      <c r="C671" s="12"/>
    </row>
    <row r="672" s="2" customFormat="1" ht="13.5" spans="1:3">
      <c r="A672" s="10">
        <v>2101102</v>
      </c>
      <c r="B672" s="11" t="s">
        <v>974</v>
      </c>
      <c r="C672" s="12"/>
    </row>
    <row r="673" s="2" customFormat="1" ht="13.5" spans="1:3">
      <c r="A673" s="10">
        <v>2101103</v>
      </c>
      <c r="B673" s="11" t="s">
        <v>975</v>
      </c>
      <c r="C673" s="12"/>
    </row>
    <row r="674" s="2" customFormat="1" ht="13.5" spans="1:3">
      <c r="A674" s="10">
        <v>2101199</v>
      </c>
      <c r="B674" s="11" t="s">
        <v>976</v>
      </c>
      <c r="C674" s="12"/>
    </row>
    <row r="675" s="2" customFormat="1" ht="13.5" spans="1:3">
      <c r="A675" s="10">
        <v>21012</v>
      </c>
      <c r="B675" s="11" t="s">
        <v>977</v>
      </c>
      <c r="C675" s="12">
        <f>SUM(C676:C678)</f>
        <v>71</v>
      </c>
    </row>
    <row r="676" s="2" customFormat="1" ht="13.5" spans="1:3">
      <c r="A676" s="10">
        <v>2101201</v>
      </c>
      <c r="B676" s="11" t="s">
        <v>978</v>
      </c>
      <c r="C676" s="12"/>
    </row>
    <row r="677" s="2" customFormat="1" ht="13.5" spans="1:3">
      <c r="A677" s="10">
        <v>2101202</v>
      </c>
      <c r="B677" s="11" t="s">
        <v>979</v>
      </c>
      <c r="C677" s="12">
        <v>71</v>
      </c>
    </row>
    <row r="678" s="2" customFormat="1" ht="13.5" spans="1:3">
      <c r="A678" s="10">
        <v>2101299</v>
      </c>
      <c r="B678" s="11" t="s">
        <v>980</v>
      </c>
      <c r="C678" s="12"/>
    </row>
    <row r="679" s="2" customFormat="1" ht="13.5" spans="1:3">
      <c r="A679" s="10">
        <v>21013</v>
      </c>
      <c r="B679" s="11" t="s">
        <v>981</v>
      </c>
      <c r="C679" s="12">
        <f>SUM(C680:C682)</f>
        <v>0</v>
      </c>
    </row>
    <row r="680" s="2" customFormat="1" ht="13.5" spans="1:3">
      <c r="A680" s="10">
        <v>2101301</v>
      </c>
      <c r="B680" s="11" t="s">
        <v>982</v>
      </c>
      <c r="C680" s="12"/>
    </row>
    <row r="681" s="2" customFormat="1" ht="13.5" spans="1:3">
      <c r="A681" s="10">
        <v>2101302</v>
      </c>
      <c r="B681" s="11" t="s">
        <v>983</v>
      </c>
      <c r="C681" s="12"/>
    </row>
    <row r="682" s="2" customFormat="1" ht="13.5" spans="1:3">
      <c r="A682" s="10">
        <v>2101399</v>
      </c>
      <c r="B682" s="11" t="s">
        <v>984</v>
      </c>
      <c r="C682" s="12"/>
    </row>
    <row r="683" s="2" customFormat="1" ht="13.5" spans="1:3">
      <c r="A683" s="10">
        <v>21014</v>
      </c>
      <c r="B683" s="11" t="s">
        <v>985</v>
      </c>
      <c r="C683" s="12">
        <f>SUM(C684:C685)</f>
        <v>0</v>
      </c>
    </row>
    <row r="684" s="2" customFormat="1" ht="13.5" spans="1:3">
      <c r="A684" s="10">
        <v>2101401</v>
      </c>
      <c r="B684" s="11" t="s">
        <v>986</v>
      </c>
      <c r="C684" s="12"/>
    </row>
    <row r="685" s="2" customFormat="1" ht="13.5" spans="1:3">
      <c r="A685" s="10">
        <v>2101499</v>
      </c>
      <c r="B685" s="11" t="s">
        <v>987</v>
      </c>
      <c r="C685" s="12"/>
    </row>
    <row r="686" s="2" customFormat="1" ht="13.5" spans="1:3">
      <c r="A686" s="10">
        <v>21015</v>
      </c>
      <c r="B686" s="11" t="s">
        <v>988</v>
      </c>
      <c r="C686" s="12">
        <f>SUM(C687:C694)</f>
        <v>48</v>
      </c>
    </row>
    <row r="687" s="2" customFormat="1" ht="13.5" spans="1:3">
      <c r="A687" s="10">
        <v>2101501</v>
      </c>
      <c r="B687" s="11" t="s">
        <v>493</v>
      </c>
      <c r="C687" s="12">
        <v>48</v>
      </c>
    </row>
    <row r="688" s="2" customFormat="1" ht="13.5" spans="1:3">
      <c r="A688" s="10">
        <v>2101502</v>
      </c>
      <c r="B688" s="11" t="s">
        <v>494</v>
      </c>
      <c r="C688" s="12"/>
    </row>
    <row r="689" s="2" customFormat="1" ht="13.5" spans="1:3">
      <c r="A689" s="10">
        <v>2101503</v>
      </c>
      <c r="B689" s="11" t="s">
        <v>495</v>
      </c>
      <c r="C689" s="12"/>
    </row>
    <row r="690" s="2" customFormat="1" ht="13.5" spans="1:3">
      <c r="A690" s="10">
        <v>2101504</v>
      </c>
      <c r="B690" s="11" t="s">
        <v>534</v>
      </c>
      <c r="C690" s="12"/>
    </row>
    <row r="691" s="2" customFormat="1" ht="13.5" spans="1:3">
      <c r="A691" s="10">
        <v>2101505</v>
      </c>
      <c r="B691" s="11" t="s">
        <v>989</v>
      </c>
      <c r="C691" s="12"/>
    </row>
    <row r="692" s="2" customFormat="1" ht="13.5" spans="1:3">
      <c r="A692" s="10">
        <v>2101506</v>
      </c>
      <c r="B692" s="11" t="s">
        <v>990</v>
      </c>
      <c r="C692" s="12"/>
    </row>
    <row r="693" s="2" customFormat="1" ht="13.5" spans="1:3">
      <c r="A693" s="10">
        <v>2101550</v>
      </c>
      <c r="B693" s="11" t="s">
        <v>502</v>
      </c>
      <c r="C693" s="12"/>
    </row>
    <row r="694" s="2" customFormat="1" ht="13.5" spans="1:3">
      <c r="A694" s="10">
        <v>2101599</v>
      </c>
      <c r="B694" s="11" t="s">
        <v>991</v>
      </c>
      <c r="C694" s="12"/>
    </row>
    <row r="695" s="2" customFormat="1" ht="13.5" spans="1:3">
      <c r="A695" s="10">
        <v>21016</v>
      </c>
      <c r="B695" s="11" t="s">
        <v>992</v>
      </c>
      <c r="C695" s="12"/>
    </row>
    <row r="696" s="2" customFormat="1" ht="13.5" spans="1:3">
      <c r="A696" s="10">
        <v>21099</v>
      </c>
      <c r="B696" s="25" t="s">
        <v>993</v>
      </c>
      <c r="C696" s="12">
        <v>44</v>
      </c>
    </row>
    <row r="697" s="2" customFormat="1" ht="13.5" spans="1:3">
      <c r="A697" s="10">
        <v>211</v>
      </c>
      <c r="B697" s="25" t="s">
        <v>994</v>
      </c>
      <c r="C697" s="12">
        <f>C698+C708+C712+C721+C728+C735+C741+C744+C747+C748+C749+C755+C756+C757</f>
        <v>167</v>
      </c>
    </row>
    <row r="698" s="2" customFormat="1" ht="13.5" spans="1:3">
      <c r="A698" s="10">
        <v>21101</v>
      </c>
      <c r="B698" s="25" t="s">
        <v>995</v>
      </c>
      <c r="C698" s="12">
        <f>SUM(C699:C707)</f>
        <v>66</v>
      </c>
    </row>
    <row r="699" s="2" customFormat="1" ht="13.5" spans="1:3">
      <c r="A699" s="10">
        <v>2110101</v>
      </c>
      <c r="B699" s="25" t="s">
        <v>493</v>
      </c>
      <c r="C699" s="12"/>
    </row>
    <row r="700" s="2" customFormat="1" ht="13.5" spans="1:3">
      <c r="A700" s="10">
        <v>2110102</v>
      </c>
      <c r="B700" s="25" t="s">
        <v>494</v>
      </c>
      <c r="C700" s="12">
        <v>26</v>
      </c>
    </row>
    <row r="701" s="2" customFormat="1" ht="13.5" spans="1:3">
      <c r="A701" s="10">
        <v>2110103</v>
      </c>
      <c r="B701" s="25" t="s">
        <v>495</v>
      </c>
      <c r="C701" s="12"/>
    </row>
    <row r="702" s="2" customFormat="1" ht="13.5" spans="1:3">
      <c r="A702" s="10">
        <v>2110104</v>
      </c>
      <c r="B702" s="25" t="s">
        <v>996</v>
      </c>
      <c r="C702" s="12"/>
    </row>
    <row r="703" s="2" customFormat="1" ht="13.5" spans="1:3">
      <c r="A703" s="10">
        <v>2110105</v>
      </c>
      <c r="B703" s="25" t="s">
        <v>997</v>
      </c>
      <c r="C703" s="12">
        <v>40</v>
      </c>
    </row>
    <row r="704" s="2" customFormat="1" ht="13.5" spans="1:3">
      <c r="A704" s="10">
        <v>2110106</v>
      </c>
      <c r="B704" s="25" t="s">
        <v>998</v>
      </c>
      <c r="C704" s="12"/>
    </row>
    <row r="705" s="2" customFormat="1" ht="13.5" spans="1:3">
      <c r="A705" s="10">
        <v>2110107</v>
      </c>
      <c r="B705" s="25" t="s">
        <v>999</v>
      </c>
      <c r="C705" s="12"/>
    </row>
    <row r="706" s="2" customFormat="1" ht="13.5" spans="1:3">
      <c r="A706" s="10">
        <v>2110108</v>
      </c>
      <c r="B706" s="25" t="s">
        <v>1000</v>
      </c>
      <c r="C706" s="12"/>
    </row>
    <row r="707" s="2" customFormat="1" ht="13.5" spans="1:3">
      <c r="A707" s="10">
        <v>2110199</v>
      </c>
      <c r="B707" s="25" t="s">
        <v>1001</v>
      </c>
      <c r="C707" s="12"/>
    </row>
    <row r="708" s="2" customFormat="1" ht="13.5" spans="1:3">
      <c r="A708" s="10">
        <v>21102</v>
      </c>
      <c r="B708" s="25" t="s">
        <v>1002</v>
      </c>
      <c r="C708" s="12">
        <f>SUM(C709:C711)</f>
        <v>51</v>
      </c>
    </row>
    <row r="709" s="2" customFormat="1" ht="13.5" spans="1:3">
      <c r="A709" s="10">
        <v>2110203</v>
      </c>
      <c r="B709" s="25" t="s">
        <v>1003</v>
      </c>
      <c r="C709" s="12"/>
    </row>
    <row r="710" s="2" customFormat="1" ht="13.5" spans="1:3">
      <c r="A710" s="10">
        <v>2110204</v>
      </c>
      <c r="B710" s="25" t="s">
        <v>1004</v>
      </c>
      <c r="C710" s="12"/>
    </row>
    <row r="711" s="2" customFormat="1" ht="13.5" spans="1:3">
      <c r="A711" s="10">
        <v>2110299</v>
      </c>
      <c r="B711" s="25" t="s">
        <v>1005</v>
      </c>
      <c r="C711" s="12">
        <v>51</v>
      </c>
    </row>
    <row r="712" s="2" customFormat="1" ht="13.5" spans="1:3">
      <c r="A712" s="10">
        <v>21103</v>
      </c>
      <c r="B712" s="25" t="s">
        <v>1006</v>
      </c>
      <c r="C712" s="12">
        <f>SUM(C713:C720)</f>
        <v>50</v>
      </c>
    </row>
    <row r="713" s="2" customFormat="1" ht="13.5" spans="1:3">
      <c r="A713" s="10">
        <v>2110301</v>
      </c>
      <c r="B713" s="25" t="s">
        <v>1007</v>
      </c>
      <c r="C713" s="12"/>
    </row>
    <row r="714" s="2" customFormat="1" ht="13.5" spans="1:3">
      <c r="A714" s="10">
        <v>2110302</v>
      </c>
      <c r="B714" s="25" t="s">
        <v>1008</v>
      </c>
      <c r="C714" s="12">
        <v>50</v>
      </c>
    </row>
    <row r="715" s="2" customFormat="1" ht="13.5" spans="1:3">
      <c r="A715" s="10">
        <v>2110303</v>
      </c>
      <c r="B715" s="25" t="s">
        <v>1009</v>
      </c>
      <c r="C715" s="12"/>
    </row>
    <row r="716" s="2" customFormat="1" ht="13.5" spans="1:3">
      <c r="A716" s="10">
        <v>2110304</v>
      </c>
      <c r="B716" s="25" t="s">
        <v>1010</v>
      </c>
      <c r="C716" s="12"/>
    </row>
    <row r="717" s="2" customFormat="1" ht="13.5" spans="1:3">
      <c r="A717" s="10">
        <v>2110305</v>
      </c>
      <c r="B717" s="25" t="s">
        <v>1011</v>
      </c>
      <c r="C717" s="12"/>
    </row>
    <row r="718" s="2" customFormat="1" ht="13.5" spans="1:3">
      <c r="A718" s="10">
        <v>2110306</v>
      </c>
      <c r="B718" s="25" t="s">
        <v>1012</v>
      </c>
      <c r="C718" s="12"/>
    </row>
    <row r="719" s="2" customFormat="1" ht="13.5" spans="1:3">
      <c r="A719" s="10">
        <v>2110307</v>
      </c>
      <c r="B719" s="25" t="s">
        <v>1013</v>
      </c>
      <c r="C719" s="12"/>
    </row>
    <row r="720" s="2" customFormat="1" ht="13.5" spans="1:3">
      <c r="A720" s="10">
        <v>2110399</v>
      </c>
      <c r="B720" s="25" t="s">
        <v>1014</v>
      </c>
      <c r="C720" s="12"/>
    </row>
    <row r="721" s="2" customFormat="1" ht="13.5" spans="1:3">
      <c r="A721" s="10">
        <v>21104</v>
      </c>
      <c r="B721" s="25" t="s">
        <v>1015</v>
      </c>
      <c r="C721" s="12">
        <f>SUM(C722:C727)</f>
        <v>0</v>
      </c>
    </row>
    <row r="722" s="2" customFormat="1" ht="13.5" spans="1:3">
      <c r="A722" s="10">
        <v>2110401</v>
      </c>
      <c r="B722" s="25" t="s">
        <v>1016</v>
      </c>
      <c r="C722" s="12"/>
    </row>
    <row r="723" s="2" customFormat="1" ht="13.5" spans="1:3">
      <c r="A723" s="10">
        <v>2110402</v>
      </c>
      <c r="B723" s="25" t="s">
        <v>1017</v>
      </c>
      <c r="C723" s="12"/>
    </row>
    <row r="724" s="2" customFormat="1" ht="13.5" spans="1:3">
      <c r="A724" s="10">
        <v>2110404</v>
      </c>
      <c r="B724" s="25" t="s">
        <v>1018</v>
      </c>
      <c r="C724" s="12"/>
    </row>
    <row r="725" s="2" customFormat="1" ht="13.5" spans="1:3">
      <c r="A725" s="10">
        <v>2110405</v>
      </c>
      <c r="B725" s="25" t="s">
        <v>1019</v>
      </c>
      <c r="C725" s="12"/>
    </row>
    <row r="726" s="2" customFormat="1" ht="13.5" spans="1:3">
      <c r="A726" s="10">
        <v>2110406</v>
      </c>
      <c r="B726" s="25" t="s">
        <v>1020</v>
      </c>
      <c r="C726" s="12"/>
    </row>
    <row r="727" s="2" customFormat="1" ht="13.5" spans="1:3">
      <c r="A727" s="10">
        <v>2110499</v>
      </c>
      <c r="B727" s="25" t="s">
        <v>1021</v>
      </c>
      <c r="C727" s="12"/>
    </row>
    <row r="728" s="2" customFormat="1" ht="13.5" spans="1:3">
      <c r="A728" s="10">
        <v>21105</v>
      </c>
      <c r="B728" s="25" t="s">
        <v>1022</v>
      </c>
      <c r="C728" s="12">
        <f>SUM(C729:C734)</f>
        <v>0</v>
      </c>
    </row>
    <row r="729" s="2" customFormat="1" ht="13.5" spans="1:3">
      <c r="A729" s="10">
        <v>2110501</v>
      </c>
      <c r="B729" s="25" t="s">
        <v>1023</v>
      </c>
      <c r="C729" s="12"/>
    </row>
    <row r="730" s="2" customFormat="1" ht="13.5" spans="1:3">
      <c r="A730" s="10">
        <v>2110502</v>
      </c>
      <c r="B730" s="25" t="s">
        <v>1024</v>
      </c>
      <c r="C730" s="12"/>
    </row>
    <row r="731" s="2" customFormat="1" ht="13.5" spans="1:3">
      <c r="A731" s="10">
        <v>2110503</v>
      </c>
      <c r="B731" s="25" t="s">
        <v>1025</v>
      </c>
      <c r="C731" s="12"/>
    </row>
    <row r="732" s="2" customFormat="1" ht="13.5" spans="1:3">
      <c r="A732" s="10">
        <v>2110506</v>
      </c>
      <c r="B732" s="25" t="s">
        <v>1026</v>
      </c>
      <c r="C732" s="12"/>
    </row>
    <row r="733" s="2" customFormat="1" ht="13.5" spans="1:3">
      <c r="A733" s="10">
        <v>2110507</v>
      </c>
      <c r="B733" s="25" t="s">
        <v>1027</v>
      </c>
      <c r="C733" s="12"/>
    </row>
    <row r="734" s="2" customFormat="1" ht="13.5" spans="1:3">
      <c r="A734" s="10">
        <v>2110599</v>
      </c>
      <c r="B734" s="25" t="s">
        <v>1028</v>
      </c>
      <c r="C734" s="12"/>
    </row>
    <row r="735" s="2" customFormat="1" ht="13.5" spans="1:3">
      <c r="A735" s="10">
        <v>21106</v>
      </c>
      <c r="B735" s="25" t="s">
        <v>1029</v>
      </c>
      <c r="C735" s="12">
        <f>SUM(C736:C740)</f>
        <v>0</v>
      </c>
    </row>
    <row r="736" s="2" customFormat="1" ht="13.5" spans="1:3">
      <c r="A736" s="10">
        <v>2110602</v>
      </c>
      <c r="B736" s="25" t="s">
        <v>1030</v>
      </c>
      <c r="C736" s="12"/>
    </row>
    <row r="737" s="2" customFormat="1" ht="13.5" spans="1:3">
      <c r="A737" s="10">
        <v>2110603</v>
      </c>
      <c r="B737" s="25" t="s">
        <v>1031</v>
      </c>
      <c r="C737" s="12"/>
    </row>
    <row r="738" s="2" customFormat="1" ht="13.5" spans="1:3">
      <c r="A738" s="10">
        <v>2110604</v>
      </c>
      <c r="B738" s="25" t="s">
        <v>1032</v>
      </c>
      <c r="C738" s="12"/>
    </row>
    <row r="739" s="2" customFormat="1" ht="13.5" spans="1:3">
      <c r="A739" s="10">
        <v>2110605</v>
      </c>
      <c r="B739" s="25" t="s">
        <v>1033</v>
      </c>
      <c r="C739" s="12"/>
    </row>
    <row r="740" s="2" customFormat="1" ht="13.5" spans="1:3">
      <c r="A740" s="10">
        <v>2110699</v>
      </c>
      <c r="B740" s="25" t="s">
        <v>1034</v>
      </c>
      <c r="C740" s="12"/>
    </row>
    <row r="741" s="2" customFormat="1" ht="13.5" spans="1:3">
      <c r="A741" s="10">
        <v>21107</v>
      </c>
      <c r="B741" s="25" t="s">
        <v>1035</v>
      </c>
      <c r="C741" s="12">
        <f>SUM(C742:C743)</f>
        <v>0</v>
      </c>
    </row>
    <row r="742" s="2" customFormat="1" ht="13.5" spans="1:3">
      <c r="A742" s="10">
        <v>2110704</v>
      </c>
      <c r="B742" s="25" t="s">
        <v>1036</v>
      </c>
      <c r="C742" s="12"/>
    </row>
    <row r="743" s="2" customFormat="1" ht="13.5" spans="1:3">
      <c r="A743" s="10">
        <v>2110799</v>
      </c>
      <c r="B743" s="25" t="s">
        <v>1037</v>
      </c>
      <c r="C743" s="12"/>
    </row>
    <row r="744" s="2" customFormat="1" ht="13.5" spans="1:3">
      <c r="A744" s="10">
        <v>21108</v>
      </c>
      <c r="B744" s="25" t="s">
        <v>1038</v>
      </c>
      <c r="C744" s="12">
        <f>SUM(C745:C746)</f>
        <v>0</v>
      </c>
    </row>
    <row r="745" s="2" customFormat="1" ht="13.5" spans="1:3">
      <c r="A745" s="10">
        <v>2110804</v>
      </c>
      <c r="B745" s="25" t="s">
        <v>1039</v>
      </c>
      <c r="C745" s="12"/>
    </row>
    <row r="746" s="2" customFormat="1" ht="13.5" spans="1:3">
      <c r="A746" s="10">
        <v>2110899</v>
      </c>
      <c r="B746" s="25" t="s">
        <v>1040</v>
      </c>
      <c r="C746" s="12"/>
    </row>
    <row r="747" s="2" customFormat="1" ht="13.5" spans="1:3">
      <c r="A747" s="10">
        <v>21109</v>
      </c>
      <c r="B747" s="25" t="s">
        <v>1041</v>
      </c>
      <c r="C747" s="12"/>
    </row>
    <row r="748" s="2" customFormat="1" ht="13.5" spans="1:3">
      <c r="A748" s="10">
        <v>21110</v>
      </c>
      <c r="B748" s="25" t="s">
        <v>1042</v>
      </c>
      <c r="C748" s="12"/>
    </row>
    <row r="749" s="2" customFormat="1" ht="13.5" spans="1:3">
      <c r="A749" s="10">
        <v>21111</v>
      </c>
      <c r="B749" s="25" t="s">
        <v>1043</v>
      </c>
      <c r="C749" s="12">
        <f>SUM(C750:C754)</f>
        <v>0</v>
      </c>
    </row>
    <row r="750" s="2" customFormat="1" ht="13.5" spans="1:3">
      <c r="A750" s="10">
        <v>2111101</v>
      </c>
      <c r="B750" s="25" t="s">
        <v>1044</v>
      </c>
      <c r="C750" s="12"/>
    </row>
    <row r="751" s="2" customFormat="1" ht="13.5" spans="1:3">
      <c r="A751" s="10">
        <v>2111102</v>
      </c>
      <c r="B751" s="25" t="s">
        <v>1045</v>
      </c>
      <c r="C751" s="12"/>
    </row>
    <row r="752" s="2" customFormat="1" ht="13.5" spans="1:3">
      <c r="A752" s="10">
        <v>2111103</v>
      </c>
      <c r="B752" s="25" t="s">
        <v>1046</v>
      </c>
      <c r="C752" s="12"/>
    </row>
    <row r="753" s="2" customFormat="1" ht="13.5" spans="1:3">
      <c r="A753" s="10">
        <v>2111104</v>
      </c>
      <c r="B753" s="25" t="s">
        <v>1047</v>
      </c>
      <c r="C753" s="12"/>
    </row>
    <row r="754" s="2" customFormat="1" ht="13.5" spans="1:3">
      <c r="A754" s="10">
        <v>2111199</v>
      </c>
      <c r="B754" s="25" t="s">
        <v>1048</v>
      </c>
      <c r="C754" s="12"/>
    </row>
    <row r="755" s="2" customFormat="1" ht="13.5" spans="1:3">
      <c r="A755" s="10">
        <v>21112</v>
      </c>
      <c r="B755" s="25" t="s">
        <v>1049</v>
      </c>
      <c r="C755" s="12"/>
    </row>
    <row r="756" s="2" customFormat="1" ht="13.5" spans="1:3">
      <c r="A756" s="10">
        <v>21113</v>
      </c>
      <c r="B756" s="25" t="s">
        <v>1050</v>
      </c>
      <c r="C756" s="12"/>
    </row>
    <row r="757" s="2" customFormat="1" ht="13.5" spans="1:3">
      <c r="A757" s="10">
        <v>21114</v>
      </c>
      <c r="B757" s="25" t="s">
        <v>1051</v>
      </c>
      <c r="C757" s="12">
        <f>SUM(C758:C768)</f>
        <v>0</v>
      </c>
    </row>
    <row r="758" s="2" customFormat="1" ht="13.5" spans="1:3">
      <c r="A758" s="10">
        <v>2111401</v>
      </c>
      <c r="B758" s="25" t="s">
        <v>493</v>
      </c>
      <c r="C758" s="12"/>
    </row>
    <row r="759" s="2" customFormat="1" ht="13.5" spans="1:3">
      <c r="A759" s="10">
        <v>2111402</v>
      </c>
      <c r="B759" s="25" t="s">
        <v>494</v>
      </c>
      <c r="C759" s="12"/>
    </row>
    <row r="760" s="2" customFormat="1" ht="13.5" spans="1:3">
      <c r="A760" s="10">
        <v>2111403</v>
      </c>
      <c r="B760" s="25" t="s">
        <v>495</v>
      </c>
      <c r="C760" s="12"/>
    </row>
    <row r="761" s="2" customFormat="1" ht="13.5" spans="1:3">
      <c r="A761" s="10">
        <v>2111406</v>
      </c>
      <c r="B761" s="25" t="s">
        <v>1052</v>
      </c>
      <c r="C761" s="12"/>
    </row>
    <row r="762" s="2" customFormat="1" ht="13.5" spans="1:3">
      <c r="A762" s="10">
        <v>2111407</v>
      </c>
      <c r="B762" s="25" t="s">
        <v>1053</v>
      </c>
      <c r="C762" s="12"/>
    </row>
    <row r="763" s="2" customFormat="1" ht="13.5" spans="1:3">
      <c r="A763" s="10">
        <v>2111408</v>
      </c>
      <c r="B763" s="25" t="s">
        <v>1054</v>
      </c>
      <c r="C763" s="12"/>
    </row>
    <row r="764" s="2" customFormat="1" ht="13.5" spans="1:3">
      <c r="A764" s="10">
        <v>2111411</v>
      </c>
      <c r="B764" s="25" t="s">
        <v>534</v>
      </c>
      <c r="C764" s="12"/>
    </row>
    <row r="765" s="2" customFormat="1" ht="13.5" spans="1:3">
      <c r="A765" s="10">
        <v>2111413</v>
      </c>
      <c r="B765" s="25" t="s">
        <v>1055</v>
      </c>
      <c r="C765" s="12"/>
    </row>
    <row r="766" s="2" customFormat="1" ht="13.5" spans="1:3">
      <c r="A766" s="10">
        <v>2111450</v>
      </c>
      <c r="B766" s="25" t="s">
        <v>502</v>
      </c>
      <c r="C766" s="12"/>
    </row>
    <row r="767" s="2" customFormat="1" ht="13.5" spans="1:3">
      <c r="A767" s="10">
        <v>2111499</v>
      </c>
      <c r="B767" s="25" t="s">
        <v>1056</v>
      </c>
      <c r="C767" s="12"/>
    </row>
    <row r="768" s="2" customFormat="1" ht="13.5" spans="1:3">
      <c r="A768" s="10">
        <v>2119999</v>
      </c>
      <c r="B768" s="25" t="s">
        <v>1057</v>
      </c>
      <c r="C768" s="12"/>
    </row>
    <row r="769" s="3" customFormat="1" ht="13.5" spans="1:3">
      <c r="A769" s="21">
        <v>212</v>
      </c>
      <c r="B769" s="26" t="s">
        <v>1058</v>
      </c>
      <c r="C769" s="23">
        <f>C770+C781+C782+C785+C786+C787</f>
        <v>6020</v>
      </c>
    </row>
    <row r="770" s="2" customFormat="1" ht="13.5" spans="1:3">
      <c r="A770" s="10">
        <v>21201</v>
      </c>
      <c r="B770" s="25" t="s">
        <v>1059</v>
      </c>
      <c r="C770" s="12">
        <f>SUM(C771:C780)</f>
        <v>525</v>
      </c>
    </row>
    <row r="771" s="2" customFormat="1" ht="13.5" spans="1:3">
      <c r="A771" s="10">
        <v>2120101</v>
      </c>
      <c r="B771" s="25" t="s">
        <v>493</v>
      </c>
      <c r="C771" s="12">
        <v>397</v>
      </c>
    </row>
    <row r="772" s="2" customFormat="1" ht="13.5" spans="1:3">
      <c r="A772" s="10">
        <v>2120102</v>
      </c>
      <c r="B772" s="25" t="s">
        <v>494</v>
      </c>
      <c r="C772" s="12">
        <v>126</v>
      </c>
    </row>
    <row r="773" s="2" customFormat="1" ht="13.5" spans="1:3">
      <c r="A773" s="10">
        <v>2120103</v>
      </c>
      <c r="B773" s="25" t="s">
        <v>495</v>
      </c>
      <c r="C773" s="12"/>
    </row>
    <row r="774" s="2" customFormat="1" ht="13.5" spans="1:3">
      <c r="A774" s="10">
        <v>2120104</v>
      </c>
      <c r="B774" s="25" t="s">
        <v>1060</v>
      </c>
      <c r="C774" s="12">
        <v>2</v>
      </c>
    </row>
    <row r="775" s="2" customFormat="1" ht="13.5" spans="1:3">
      <c r="A775" s="10">
        <v>2120105</v>
      </c>
      <c r="B775" s="25" t="s">
        <v>1061</v>
      </c>
      <c r="C775" s="12"/>
    </row>
    <row r="776" s="2" customFormat="1" ht="13.5" spans="1:3">
      <c r="A776" s="10">
        <v>2120106</v>
      </c>
      <c r="B776" s="25" t="s">
        <v>1062</v>
      </c>
      <c r="C776" s="12"/>
    </row>
    <row r="777" s="2" customFormat="1" ht="13.5" spans="1:3">
      <c r="A777" s="10">
        <v>2120107</v>
      </c>
      <c r="B777" s="25" t="s">
        <v>1063</v>
      </c>
      <c r="C777" s="12"/>
    </row>
    <row r="778" s="2" customFormat="1" ht="13.5" spans="1:3">
      <c r="A778" s="10">
        <v>2120109</v>
      </c>
      <c r="B778" s="25" t="s">
        <v>1064</v>
      </c>
      <c r="C778" s="12"/>
    </row>
    <row r="779" s="2" customFormat="1" ht="13.5" spans="1:3">
      <c r="A779" s="10">
        <v>2120110</v>
      </c>
      <c r="B779" s="25" t="s">
        <v>1065</v>
      </c>
      <c r="C779" s="12"/>
    </row>
    <row r="780" s="2" customFormat="1" ht="13.5" spans="1:3">
      <c r="A780" s="10">
        <v>2120199</v>
      </c>
      <c r="B780" s="25" t="s">
        <v>1066</v>
      </c>
      <c r="C780" s="12"/>
    </row>
    <row r="781" s="2" customFormat="1" ht="13.5" spans="1:3">
      <c r="A781" s="10">
        <v>21202</v>
      </c>
      <c r="B781" s="25" t="s">
        <v>1067</v>
      </c>
      <c r="C781" s="12"/>
    </row>
    <row r="782" s="2" customFormat="1" ht="13.5" spans="1:3">
      <c r="A782" s="10">
        <v>21203</v>
      </c>
      <c r="B782" s="25" t="s">
        <v>1068</v>
      </c>
      <c r="C782" s="12">
        <f>SUM(C783:C784)</f>
        <v>4625</v>
      </c>
    </row>
    <row r="783" s="2" customFormat="1" ht="13.5" spans="1:3">
      <c r="A783" s="10">
        <v>2120303</v>
      </c>
      <c r="B783" s="25" t="s">
        <v>1069</v>
      </c>
      <c r="C783" s="12"/>
    </row>
    <row r="784" s="2" customFormat="1" ht="13.5" spans="1:3">
      <c r="A784" s="10">
        <v>2120399</v>
      </c>
      <c r="B784" s="25" t="s">
        <v>1070</v>
      </c>
      <c r="C784" s="12">
        <f>2328+4000-1698-5</f>
        <v>4625</v>
      </c>
    </row>
    <row r="785" s="2" customFormat="1" ht="13.5" spans="1:3">
      <c r="A785" s="10">
        <v>21205</v>
      </c>
      <c r="B785" s="25" t="s">
        <v>1071</v>
      </c>
      <c r="C785" s="12">
        <v>870</v>
      </c>
    </row>
    <row r="786" s="2" customFormat="1" ht="13.5" spans="1:3">
      <c r="A786" s="10">
        <v>21206</v>
      </c>
      <c r="B786" s="25" t="s">
        <v>1072</v>
      </c>
      <c r="C786" s="12"/>
    </row>
    <row r="787" s="2" customFormat="1" ht="13.5" spans="1:3">
      <c r="A787" s="10">
        <v>21299</v>
      </c>
      <c r="B787" s="25" t="s">
        <v>1073</v>
      </c>
      <c r="C787" s="12"/>
    </row>
    <row r="788" s="2" customFormat="1" ht="13.5" spans="1:3">
      <c r="A788" s="10">
        <v>213</v>
      </c>
      <c r="B788" s="25" t="s">
        <v>1074</v>
      </c>
      <c r="C788" s="12">
        <f>C789+C815+C837+C865+C876+C883+C889+C892</f>
        <v>2752</v>
      </c>
    </row>
    <row r="789" s="2" customFormat="1" ht="13.5" spans="1:3">
      <c r="A789" s="10">
        <v>21301</v>
      </c>
      <c r="B789" s="25" t="s">
        <v>1075</v>
      </c>
      <c r="C789" s="12">
        <f>SUM(C790:C814)</f>
        <v>2403</v>
      </c>
    </row>
    <row r="790" s="2" customFormat="1" ht="13.5" spans="1:3">
      <c r="A790" s="10">
        <v>2130101</v>
      </c>
      <c r="B790" s="25" t="s">
        <v>493</v>
      </c>
      <c r="C790" s="12">
        <v>233</v>
      </c>
    </row>
    <row r="791" s="2" customFormat="1" ht="13.5" spans="1:3">
      <c r="A791" s="10">
        <v>2130102</v>
      </c>
      <c r="B791" s="25" t="s">
        <v>494</v>
      </c>
      <c r="C791" s="12"/>
    </row>
    <row r="792" s="2" customFormat="1" ht="13.5" spans="1:3">
      <c r="A792" s="10">
        <v>2130103</v>
      </c>
      <c r="B792" s="25" t="s">
        <v>495</v>
      </c>
      <c r="C792" s="12"/>
    </row>
    <row r="793" s="2" customFormat="1" ht="13.5" spans="1:3">
      <c r="A793" s="10">
        <v>2130104</v>
      </c>
      <c r="B793" s="25" t="s">
        <v>502</v>
      </c>
      <c r="C793" s="12"/>
    </row>
    <row r="794" s="2" customFormat="1" ht="13.5" spans="1:3">
      <c r="A794" s="10">
        <v>2130105</v>
      </c>
      <c r="B794" s="25" t="s">
        <v>1076</v>
      </c>
      <c r="C794" s="12"/>
    </row>
    <row r="795" s="2" customFormat="1" ht="13.5" spans="1:3">
      <c r="A795" s="10">
        <v>2130106</v>
      </c>
      <c r="B795" s="25" t="s">
        <v>1077</v>
      </c>
      <c r="C795" s="12"/>
    </row>
    <row r="796" s="2" customFormat="1" ht="13.5" spans="1:3">
      <c r="A796" s="10">
        <v>2130108</v>
      </c>
      <c r="B796" s="25" t="s">
        <v>1078</v>
      </c>
      <c r="C796" s="12"/>
    </row>
    <row r="797" s="2" customFormat="1" ht="13.5" spans="1:3">
      <c r="A797" s="10">
        <v>2130109</v>
      </c>
      <c r="B797" s="25" t="s">
        <v>1079</v>
      </c>
      <c r="C797" s="12">
        <v>12</v>
      </c>
    </row>
    <row r="798" s="2" customFormat="1" ht="13.5" spans="1:3">
      <c r="A798" s="10">
        <v>2130110</v>
      </c>
      <c r="B798" s="25" t="s">
        <v>1080</v>
      </c>
      <c r="C798" s="12">
        <v>5</v>
      </c>
    </row>
    <row r="799" s="2" customFormat="1" ht="13.5" spans="1:3">
      <c r="A799" s="10">
        <v>2130111</v>
      </c>
      <c r="B799" s="25" t="s">
        <v>1081</v>
      </c>
      <c r="C799" s="12"/>
    </row>
    <row r="800" s="2" customFormat="1" ht="13.5" spans="1:3">
      <c r="A800" s="10">
        <v>2130112</v>
      </c>
      <c r="B800" s="25" t="s">
        <v>1082</v>
      </c>
      <c r="C800" s="12"/>
    </row>
    <row r="801" s="2" customFormat="1" ht="13.5" spans="1:3">
      <c r="A801" s="10">
        <v>2130114</v>
      </c>
      <c r="B801" s="25" t="s">
        <v>1083</v>
      </c>
      <c r="C801" s="12"/>
    </row>
    <row r="802" s="2" customFormat="1" ht="13.5" spans="1:3">
      <c r="A802" s="10">
        <v>2130119</v>
      </c>
      <c r="B802" s="25" t="s">
        <v>1084</v>
      </c>
      <c r="C802" s="12"/>
    </row>
    <row r="803" s="2" customFormat="1" ht="13.5" spans="1:3">
      <c r="A803" s="10">
        <v>2130120</v>
      </c>
      <c r="B803" s="25" t="s">
        <v>1085</v>
      </c>
      <c r="C803" s="12"/>
    </row>
    <row r="804" s="2" customFormat="1" ht="13.5" spans="1:3">
      <c r="A804" s="10">
        <v>2130121</v>
      </c>
      <c r="B804" s="25" t="s">
        <v>1086</v>
      </c>
      <c r="C804" s="12"/>
    </row>
    <row r="805" s="2" customFormat="1" ht="13.5" spans="1:3">
      <c r="A805" s="10">
        <v>2130122</v>
      </c>
      <c r="B805" s="25" t="s">
        <v>1087</v>
      </c>
      <c r="C805" s="12"/>
    </row>
    <row r="806" s="2" customFormat="1" ht="13.5" spans="1:3">
      <c r="A806" s="10">
        <v>2130124</v>
      </c>
      <c r="B806" s="25" t="s">
        <v>1088</v>
      </c>
      <c r="C806" s="12"/>
    </row>
    <row r="807" s="2" customFormat="1" ht="13.5" spans="1:3">
      <c r="A807" s="10">
        <v>2130125</v>
      </c>
      <c r="B807" s="25" t="s">
        <v>1089</v>
      </c>
      <c r="C807" s="12"/>
    </row>
    <row r="808" s="2" customFormat="1" ht="13.5" spans="1:3">
      <c r="A808" s="10">
        <v>2130126</v>
      </c>
      <c r="B808" s="25" t="s">
        <v>1090</v>
      </c>
      <c r="C808" s="12">
        <v>150</v>
      </c>
    </row>
    <row r="809" s="2" customFormat="1" ht="13.5" spans="1:3">
      <c r="A809" s="10">
        <v>2130135</v>
      </c>
      <c r="B809" s="25" t="s">
        <v>1091</v>
      </c>
      <c r="C809" s="12"/>
    </row>
    <row r="810" s="2" customFormat="1" ht="13.5" spans="1:3">
      <c r="A810" s="10">
        <v>2130142</v>
      </c>
      <c r="B810" s="25" t="s">
        <v>1092</v>
      </c>
      <c r="C810" s="12"/>
    </row>
    <row r="811" s="2" customFormat="1" ht="13.5" spans="1:3">
      <c r="A811" s="10">
        <v>2130148</v>
      </c>
      <c r="B811" s="25" t="s">
        <v>1093</v>
      </c>
      <c r="C811" s="12"/>
    </row>
    <row r="812" s="2" customFormat="1" ht="13.5" spans="1:3">
      <c r="A812" s="10">
        <v>2130152</v>
      </c>
      <c r="B812" s="25" t="s">
        <v>1094</v>
      </c>
      <c r="C812" s="12"/>
    </row>
    <row r="813" s="2" customFormat="1" ht="13.5" spans="1:3">
      <c r="A813" s="10">
        <v>2130153</v>
      </c>
      <c r="B813" s="25" t="s">
        <v>1095</v>
      </c>
      <c r="C813" s="12"/>
    </row>
    <row r="814" s="2" customFormat="1" ht="13.5" spans="1:3">
      <c r="A814" s="10">
        <v>2130199</v>
      </c>
      <c r="B814" s="25" t="s">
        <v>1096</v>
      </c>
      <c r="C814" s="12">
        <f>1+2002</f>
        <v>2003</v>
      </c>
    </row>
    <row r="815" s="2" customFormat="1" ht="13.5" spans="1:3">
      <c r="A815" s="10">
        <v>21302</v>
      </c>
      <c r="B815" s="25" t="s">
        <v>1097</v>
      </c>
      <c r="C815" s="12">
        <f>SUM(C816:C836)</f>
        <v>40</v>
      </c>
    </row>
    <row r="816" s="2" customFormat="1" ht="13.5" spans="1:3">
      <c r="A816" s="10">
        <v>2130201</v>
      </c>
      <c r="B816" s="25" t="s">
        <v>493</v>
      </c>
      <c r="C816" s="12"/>
    </row>
    <row r="817" s="2" customFormat="1" ht="13.5" spans="1:3">
      <c r="A817" s="10">
        <v>2130202</v>
      </c>
      <c r="B817" s="25" t="s">
        <v>494</v>
      </c>
      <c r="C817" s="12"/>
    </row>
    <row r="818" s="2" customFormat="1" ht="13.5" spans="1:3">
      <c r="A818" s="10">
        <v>2130203</v>
      </c>
      <c r="B818" s="25" t="s">
        <v>495</v>
      </c>
      <c r="C818" s="12"/>
    </row>
    <row r="819" s="2" customFormat="1" ht="13.5" spans="1:3">
      <c r="A819" s="10">
        <v>2130204</v>
      </c>
      <c r="B819" s="25" t="s">
        <v>1098</v>
      </c>
      <c r="C819" s="12"/>
    </row>
    <row r="820" s="2" customFormat="1" ht="13.5" spans="1:3">
      <c r="A820" s="10">
        <v>2130205</v>
      </c>
      <c r="B820" s="25" t="s">
        <v>1099</v>
      </c>
      <c r="C820" s="12"/>
    </row>
    <row r="821" s="2" customFormat="1" ht="13.5" spans="1:3">
      <c r="A821" s="10">
        <v>2130206</v>
      </c>
      <c r="B821" s="25" t="s">
        <v>1100</v>
      </c>
      <c r="C821" s="12"/>
    </row>
    <row r="822" s="2" customFormat="1" ht="13.5" spans="1:3">
      <c r="A822" s="10">
        <v>2130207</v>
      </c>
      <c r="B822" s="25" t="s">
        <v>1101</v>
      </c>
      <c r="C822" s="12"/>
    </row>
    <row r="823" s="2" customFormat="1" ht="13.5" spans="1:3">
      <c r="A823" s="10">
        <v>2130209</v>
      </c>
      <c r="B823" s="25" t="s">
        <v>1102</v>
      </c>
      <c r="C823" s="12"/>
    </row>
    <row r="824" s="2" customFormat="1" ht="13.5" spans="1:3">
      <c r="A824" s="10">
        <v>2130211</v>
      </c>
      <c r="B824" s="25" t="s">
        <v>1103</v>
      </c>
      <c r="C824" s="12"/>
    </row>
    <row r="825" s="2" customFormat="1" ht="13.5" spans="1:3">
      <c r="A825" s="10">
        <v>2130212</v>
      </c>
      <c r="B825" s="25" t="s">
        <v>1104</v>
      </c>
      <c r="C825" s="12"/>
    </row>
    <row r="826" s="2" customFormat="1" ht="13.5" spans="1:3">
      <c r="A826" s="10">
        <v>2130213</v>
      </c>
      <c r="B826" s="25" t="s">
        <v>1105</v>
      </c>
      <c r="C826" s="12"/>
    </row>
    <row r="827" s="2" customFormat="1" ht="13.5" spans="1:3">
      <c r="A827" s="10">
        <v>2130217</v>
      </c>
      <c r="B827" s="25" t="s">
        <v>1106</v>
      </c>
      <c r="C827" s="12"/>
    </row>
    <row r="828" s="2" customFormat="1" ht="13.5" spans="1:3">
      <c r="A828" s="10">
        <v>2130220</v>
      </c>
      <c r="B828" s="25" t="s">
        <v>1107</v>
      </c>
      <c r="C828" s="12"/>
    </row>
    <row r="829" s="2" customFormat="1" ht="13.5" spans="1:3">
      <c r="A829" s="10">
        <v>2130221</v>
      </c>
      <c r="B829" s="25" t="s">
        <v>1108</v>
      </c>
      <c r="C829" s="12"/>
    </row>
    <row r="830" s="2" customFormat="1" ht="13.5" spans="1:3">
      <c r="A830" s="10">
        <v>2130223</v>
      </c>
      <c r="B830" s="25" t="s">
        <v>1109</v>
      </c>
      <c r="C830" s="12"/>
    </row>
    <row r="831" s="2" customFormat="1" ht="13.5" spans="1:3">
      <c r="A831" s="10">
        <v>2130226</v>
      </c>
      <c r="B831" s="25" t="s">
        <v>1110</v>
      </c>
      <c r="C831" s="12"/>
    </row>
    <row r="832" s="2" customFormat="1" ht="13.5" spans="1:3">
      <c r="A832" s="10">
        <v>2130227</v>
      </c>
      <c r="B832" s="25" t="s">
        <v>1111</v>
      </c>
      <c r="C832" s="12"/>
    </row>
    <row r="833" s="2" customFormat="1" ht="13.5" spans="1:3">
      <c r="A833" s="10">
        <v>2130234</v>
      </c>
      <c r="B833" s="25" t="s">
        <v>1112</v>
      </c>
      <c r="C833" s="12"/>
    </row>
    <row r="834" s="2" customFormat="1" ht="13.5" spans="1:3">
      <c r="A834" s="10">
        <v>2130236</v>
      </c>
      <c r="B834" s="25" t="s">
        <v>1113</v>
      </c>
      <c r="C834" s="12"/>
    </row>
    <row r="835" s="2" customFormat="1" ht="13.5" spans="1:3">
      <c r="A835" s="10">
        <v>2130237</v>
      </c>
      <c r="B835" s="25" t="s">
        <v>1082</v>
      </c>
      <c r="C835" s="12"/>
    </row>
    <row r="836" s="2" customFormat="1" ht="13.5" spans="1:3">
      <c r="A836" s="10">
        <v>2130299</v>
      </c>
      <c r="B836" s="25" t="s">
        <v>1114</v>
      </c>
      <c r="C836" s="12">
        <v>40</v>
      </c>
    </row>
    <row r="837" s="2" customFormat="1" ht="13.5" spans="1:3">
      <c r="A837" s="10">
        <v>21303</v>
      </c>
      <c r="B837" s="25" t="s">
        <v>1115</v>
      </c>
      <c r="C837" s="12">
        <f>SUM(C838:C864)</f>
        <v>150</v>
      </c>
    </row>
    <row r="838" s="2" customFormat="1" ht="13.5" spans="1:3">
      <c r="A838" s="10">
        <v>2130301</v>
      </c>
      <c r="B838" s="25" t="s">
        <v>493</v>
      </c>
      <c r="C838" s="12"/>
    </row>
    <row r="839" s="2" customFormat="1" ht="13.5" spans="1:3">
      <c r="A839" s="10">
        <v>2130302</v>
      </c>
      <c r="B839" s="25" t="s">
        <v>494</v>
      </c>
      <c r="C839" s="12"/>
    </row>
    <row r="840" s="2" customFormat="1" ht="13.5" spans="1:3">
      <c r="A840" s="10">
        <v>2130303</v>
      </c>
      <c r="B840" s="25" t="s">
        <v>495</v>
      </c>
      <c r="C840" s="12"/>
    </row>
    <row r="841" s="2" customFormat="1" ht="13.5" spans="1:3">
      <c r="A841" s="10">
        <v>2130304</v>
      </c>
      <c r="B841" s="25" t="s">
        <v>1116</v>
      </c>
      <c r="C841" s="12"/>
    </row>
    <row r="842" s="2" customFormat="1" ht="13.5" spans="1:3">
      <c r="A842" s="10">
        <v>2130305</v>
      </c>
      <c r="B842" s="25" t="s">
        <v>1117</v>
      </c>
      <c r="C842" s="12"/>
    </row>
    <row r="843" s="2" customFormat="1" ht="13.5" spans="1:3">
      <c r="A843" s="10">
        <v>2130306</v>
      </c>
      <c r="B843" s="25" t="s">
        <v>1118</v>
      </c>
      <c r="C843" s="12"/>
    </row>
    <row r="844" s="2" customFormat="1" ht="13.5" spans="1:3">
      <c r="A844" s="10">
        <v>2130307</v>
      </c>
      <c r="B844" s="25" t="s">
        <v>1119</v>
      </c>
      <c r="C844" s="12"/>
    </row>
    <row r="845" s="2" customFormat="1" ht="13.5" spans="1:3">
      <c r="A845" s="10">
        <v>2130308</v>
      </c>
      <c r="B845" s="25" t="s">
        <v>1120</v>
      </c>
      <c r="C845" s="12"/>
    </row>
    <row r="846" s="2" customFormat="1" ht="13.5" spans="1:3">
      <c r="A846" s="10">
        <v>2130309</v>
      </c>
      <c r="B846" s="25" t="s">
        <v>1121</v>
      </c>
      <c r="C846" s="12"/>
    </row>
    <row r="847" s="2" customFormat="1" ht="13.5" spans="1:3">
      <c r="A847" s="10">
        <v>2130310</v>
      </c>
      <c r="B847" s="25" t="s">
        <v>1122</v>
      </c>
      <c r="C847" s="12"/>
    </row>
    <row r="848" s="2" customFormat="1" ht="13.5" spans="1:3">
      <c r="A848" s="10">
        <v>2130311</v>
      </c>
      <c r="B848" s="25" t="s">
        <v>1123</v>
      </c>
      <c r="C848" s="12"/>
    </row>
    <row r="849" s="2" customFormat="1" ht="13.5" spans="1:3">
      <c r="A849" s="10">
        <v>2130312</v>
      </c>
      <c r="B849" s="25" t="s">
        <v>1124</v>
      </c>
      <c r="C849" s="12"/>
    </row>
    <row r="850" s="2" customFormat="1" ht="13.5" spans="1:3">
      <c r="A850" s="10">
        <v>2130313</v>
      </c>
      <c r="B850" s="25" t="s">
        <v>1125</v>
      </c>
      <c r="C850" s="12"/>
    </row>
    <row r="851" s="2" customFormat="1" ht="13.5" spans="1:3">
      <c r="A851" s="10">
        <v>2130314</v>
      </c>
      <c r="B851" s="25" t="s">
        <v>1126</v>
      </c>
      <c r="C851" s="12"/>
    </row>
    <row r="852" s="2" customFormat="1" ht="13.5" spans="1:3">
      <c r="A852" s="10">
        <v>2130315</v>
      </c>
      <c r="B852" s="25" t="s">
        <v>1127</v>
      </c>
      <c r="C852" s="12"/>
    </row>
    <row r="853" s="2" customFormat="1" ht="13.5" spans="1:3">
      <c r="A853" s="10">
        <v>2130316</v>
      </c>
      <c r="B853" s="25" t="s">
        <v>1128</v>
      </c>
      <c r="C853" s="12"/>
    </row>
    <row r="854" s="2" customFormat="1" ht="13.5" spans="1:3">
      <c r="A854" s="10">
        <v>2130317</v>
      </c>
      <c r="B854" s="25" t="s">
        <v>1129</v>
      </c>
      <c r="C854" s="12"/>
    </row>
    <row r="855" s="2" customFormat="1" ht="13.5" spans="1:3">
      <c r="A855" s="10">
        <v>2130318</v>
      </c>
      <c r="B855" s="25" t="s">
        <v>1130</v>
      </c>
      <c r="C855" s="12"/>
    </row>
    <row r="856" s="2" customFormat="1" ht="13.5" spans="1:3">
      <c r="A856" s="10">
        <v>2130319</v>
      </c>
      <c r="B856" s="25" t="s">
        <v>1131</v>
      </c>
      <c r="C856" s="12"/>
    </row>
    <row r="857" s="2" customFormat="1" ht="13.5" spans="1:3">
      <c r="A857" s="10">
        <v>2130321</v>
      </c>
      <c r="B857" s="25" t="s">
        <v>1132</v>
      </c>
      <c r="C857" s="12"/>
    </row>
    <row r="858" s="2" customFormat="1" ht="13.5" spans="1:3">
      <c r="A858" s="10">
        <v>2130322</v>
      </c>
      <c r="B858" s="25" t="s">
        <v>1133</v>
      </c>
      <c r="C858" s="12"/>
    </row>
    <row r="859" s="2" customFormat="1" ht="13.5" spans="1:3">
      <c r="A859" s="10">
        <v>2130333</v>
      </c>
      <c r="B859" s="25" t="s">
        <v>1109</v>
      </c>
      <c r="C859" s="12"/>
    </row>
    <row r="860" s="2" customFormat="1" ht="13.5" spans="1:3">
      <c r="A860" s="10">
        <v>2130334</v>
      </c>
      <c r="B860" s="25" t="s">
        <v>1134</v>
      </c>
      <c r="C860" s="12"/>
    </row>
    <row r="861" s="2" customFormat="1" ht="13.5" spans="1:3">
      <c r="A861" s="10">
        <v>2130335</v>
      </c>
      <c r="B861" s="25" t="s">
        <v>1135</v>
      </c>
      <c r="C861" s="12"/>
    </row>
    <row r="862" s="2" customFormat="1" ht="13.5" spans="1:3">
      <c r="A862" s="10">
        <v>2130336</v>
      </c>
      <c r="B862" s="25" t="s">
        <v>1136</v>
      </c>
      <c r="C862" s="12"/>
    </row>
    <row r="863" s="2" customFormat="1" ht="13.5" spans="1:3">
      <c r="A863" s="10">
        <v>2130337</v>
      </c>
      <c r="B863" s="25" t="s">
        <v>1137</v>
      </c>
      <c r="C863" s="12"/>
    </row>
    <row r="864" s="2" customFormat="1" ht="13.5" spans="1:3">
      <c r="A864" s="10">
        <v>2130399</v>
      </c>
      <c r="B864" s="25" t="s">
        <v>1138</v>
      </c>
      <c r="C864" s="12">
        <v>150</v>
      </c>
    </row>
    <row r="865" s="2" customFormat="1" ht="13.5" spans="1:3">
      <c r="A865" s="10">
        <v>21305</v>
      </c>
      <c r="B865" s="25" t="s">
        <v>1139</v>
      </c>
      <c r="C865" s="12">
        <f>SUM(C866:C875)</f>
        <v>0</v>
      </c>
    </row>
    <row r="866" s="2" customFormat="1" ht="13.5" spans="1:3">
      <c r="A866" s="10">
        <v>2130501</v>
      </c>
      <c r="B866" s="25" t="s">
        <v>493</v>
      </c>
      <c r="C866" s="12"/>
    </row>
    <row r="867" s="2" customFormat="1" ht="13.5" spans="1:3">
      <c r="A867" s="10">
        <v>2130502</v>
      </c>
      <c r="B867" s="25" t="s">
        <v>494</v>
      </c>
      <c r="C867" s="12"/>
    </row>
    <row r="868" s="2" customFormat="1" ht="13.5" spans="1:3">
      <c r="A868" s="10">
        <v>2130503</v>
      </c>
      <c r="B868" s="25" t="s">
        <v>495</v>
      </c>
      <c r="C868" s="12"/>
    </row>
    <row r="869" s="2" customFormat="1" ht="13.5" spans="1:3">
      <c r="A869" s="10">
        <v>2130504</v>
      </c>
      <c r="B869" s="25" t="s">
        <v>1140</v>
      </c>
      <c r="C869" s="12"/>
    </row>
    <row r="870" s="2" customFormat="1" ht="13.5" spans="1:3">
      <c r="A870" s="10">
        <v>2130505</v>
      </c>
      <c r="B870" s="25" t="s">
        <v>1141</v>
      </c>
      <c r="C870" s="12"/>
    </row>
    <row r="871" s="2" customFormat="1" ht="13.5" spans="1:3">
      <c r="A871" s="10">
        <v>2130506</v>
      </c>
      <c r="B871" s="25" t="s">
        <v>1142</v>
      </c>
      <c r="C871" s="12"/>
    </row>
    <row r="872" s="2" customFormat="1" ht="13.5" spans="1:3">
      <c r="A872" s="10">
        <v>2130507</v>
      </c>
      <c r="B872" s="25" t="s">
        <v>1143</v>
      </c>
      <c r="C872" s="12"/>
    </row>
    <row r="873" s="2" customFormat="1" ht="13.5" spans="1:3">
      <c r="A873" s="10">
        <v>2130508</v>
      </c>
      <c r="B873" s="25" t="s">
        <v>1144</v>
      </c>
      <c r="C873" s="12"/>
    </row>
    <row r="874" s="2" customFormat="1" ht="13.5" spans="1:3">
      <c r="A874" s="10">
        <v>2130550</v>
      </c>
      <c r="B874" s="25" t="s">
        <v>502</v>
      </c>
      <c r="C874" s="12"/>
    </row>
    <row r="875" s="2" customFormat="1" ht="13.5" spans="1:3">
      <c r="A875" s="10">
        <v>2130599</v>
      </c>
      <c r="B875" s="25" t="s">
        <v>1145</v>
      </c>
      <c r="C875" s="12"/>
    </row>
    <row r="876" s="2" customFormat="1" ht="13.5" spans="1:3">
      <c r="A876" s="10">
        <v>21307</v>
      </c>
      <c r="B876" s="25" t="s">
        <v>1146</v>
      </c>
      <c r="C876" s="12">
        <f>SUM(C877:C882)</f>
        <v>156</v>
      </c>
    </row>
    <row r="877" s="2" customFormat="1" ht="13.5" spans="1:3">
      <c r="A877" s="10">
        <v>2130701</v>
      </c>
      <c r="B877" s="25" t="s">
        <v>1147</v>
      </c>
      <c r="C877" s="12"/>
    </row>
    <row r="878" s="2" customFormat="1" ht="13.5" spans="1:3">
      <c r="A878" s="10">
        <v>2130704</v>
      </c>
      <c r="B878" s="25" t="s">
        <v>1148</v>
      </c>
      <c r="C878" s="12"/>
    </row>
    <row r="879" s="2" customFormat="1" ht="13.5" spans="1:3">
      <c r="A879" s="10">
        <v>2130705</v>
      </c>
      <c r="B879" s="25" t="s">
        <v>1149</v>
      </c>
      <c r="C879" s="12">
        <v>156</v>
      </c>
    </row>
    <row r="880" s="2" customFormat="1" ht="13.5" spans="1:3">
      <c r="A880" s="10">
        <v>2130706</v>
      </c>
      <c r="B880" s="25" t="s">
        <v>1150</v>
      </c>
      <c r="C880" s="12"/>
    </row>
    <row r="881" s="2" customFormat="1" ht="13.5" spans="1:3">
      <c r="A881" s="10">
        <v>2130707</v>
      </c>
      <c r="B881" s="25" t="s">
        <v>1151</v>
      </c>
      <c r="C881" s="12"/>
    </row>
    <row r="882" s="2" customFormat="1" ht="13.5" spans="1:3">
      <c r="A882" s="10">
        <v>2130799</v>
      </c>
      <c r="B882" s="25" t="s">
        <v>1152</v>
      </c>
      <c r="C882" s="12"/>
    </row>
    <row r="883" s="2" customFormat="1" ht="13.5" spans="1:3">
      <c r="A883" s="10">
        <v>21308</v>
      </c>
      <c r="B883" s="25" t="s">
        <v>1153</v>
      </c>
      <c r="C883" s="12">
        <f>SUM(C884:C888)</f>
        <v>3</v>
      </c>
    </row>
    <row r="884" s="2" customFormat="1" ht="13.5" spans="1:3">
      <c r="A884" s="10">
        <v>2130801</v>
      </c>
      <c r="B884" s="25" t="s">
        <v>1154</v>
      </c>
      <c r="C884" s="12"/>
    </row>
    <row r="885" s="2" customFormat="1" ht="13.5" spans="1:3">
      <c r="A885" s="10">
        <v>2130803</v>
      </c>
      <c r="B885" s="25" t="s">
        <v>1155</v>
      </c>
      <c r="C885" s="12">
        <v>3</v>
      </c>
    </row>
    <row r="886" s="2" customFormat="1" ht="13.5" spans="1:3">
      <c r="A886" s="10">
        <v>2130804</v>
      </c>
      <c r="B886" s="25" t="s">
        <v>1156</v>
      </c>
      <c r="C886" s="12"/>
    </row>
    <row r="887" s="2" customFormat="1" ht="13.5" spans="1:3">
      <c r="A887" s="10">
        <v>2130805</v>
      </c>
      <c r="B887" s="25" t="s">
        <v>1157</v>
      </c>
      <c r="C887" s="12"/>
    </row>
    <row r="888" s="2" customFormat="1" ht="13.5" spans="1:3">
      <c r="A888" s="10">
        <v>2130899</v>
      </c>
      <c r="B888" s="25" t="s">
        <v>1158</v>
      </c>
      <c r="C888" s="12"/>
    </row>
    <row r="889" s="2" customFormat="1" ht="13.5" spans="1:3">
      <c r="A889" s="10">
        <v>21309</v>
      </c>
      <c r="B889" s="25" t="s">
        <v>1159</v>
      </c>
      <c r="C889" s="12">
        <f>SUM(C890:C891)</f>
        <v>0</v>
      </c>
    </row>
    <row r="890" s="2" customFormat="1" ht="13.5" spans="1:3">
      <c r="A890" s="10">
        <v>2130901</v>
      </c>
      <c r="B890" s="25" t="s">
        <v>1160</v>
      </c>
      <c r="C890" s="12"/>
    </row>
    <row r="891" s="2" customFormat="1" ht="13.5" spans="1:3">
      <c r="A891" s="10">
        <v>2130999</v>
      </c>
      <c r="B891" s="25" t="s">
        <v>1161</v>
      </c>
      <c r="C891" s="12"/>
    </row>
    <row r="892" s="2" customFormat="1" ht="13.5" spans="1:3">
      <c r="A892" s="10">
        <v>21399</v>
      </c>
      <c r="B892" s="25" t="s">
        <v>1162</v>
      </c>
      <c r="C892" s="12">
        <f>SUM(C893:C894)</f>
        <v>0</v>
      </c>
    </row>
    <row r="893" s="2" customFormat="1" ht="13.5" spans="1:3">
      <c r="A893" s="10">
        <v>2139901</v>
      </c>
      <c r="B893" s="25" t="s">
        <v>1163</v>
      </c>
      <c r="C893" s="12"/>
    </row>
    <row r="894" s="2" customFormat="1" ht="13.5" spans="1:3">
      <c r="A894" s="10">
        <v>2139999</v>
      </c>
      <c r="B894" s="25" t="s">
        <v>1164</v>
      </c>
      <c r="C894" s="12"/>
    </row>
    <row r="895" s="2" customFormat="1" ht="13.5" spans="1:3">
      <c r="A895" s="10">
        <v>214</v>
      </c>
      <c r="B895" s="25" t="s">
        <v>1165</v>
      </c>
      <c r="C895" s="12">
        <f>C896+C918+C928+C938+C945+C950</f>
        <v>114</v>
      </c>
    </row>
    <row r="896" s="2" customFormat="1" ht="13.5" spans="1:3">
      <c r="A896" s="10">
        <v>21401</v>
      </c>
      <c r="B896" s="25" t="s">
        <v>1166</v>
      </c>
      <c r="C896" s="12">
        <f>SUM(C897:C917)</f>
        <v>34</v>
      </c>
    </row>
    <row r="897" s="2" customFormat="1" ht="13.5" spans="1:3">
      <c r="A897" s="10">
        <v>2140101</v>
      </c>
      <c r="B897" s="25" t="s">
        <v>493</v>
      </c>
      <c r="C897" s="12"/>
    </row>
    <row r="898" s="2" customFormat="1" ht="13.5" spans="1:3">
      <c r="A898" s="10">
        <v>2140102</v>
      </c>
      <c r="B898" s="25" t="s">
        <v>494</v>
      </c>
      <c r="C898" s="12"/>
    </row>
    <row r="899" s="2" customFormat="1" ht="13.5" spans="1:3">
      <c r="A899" s="10">
        <v>2140103</v>
      </c>
      <c r="B899" s="25" t="s">
        <v>495</v>
      </c>
      <c r="C899" s="12"/>
    </row>
    <row r="900" s="2" customFormat="1" ht="13.5" spans="1:3">
      <c r="A900" s="10">
        <v>2140104</v>
      </c>
      <c r="B900" s="25" t="s">
        <v>1167</v>
      </c>
      <c r="C900" s="12"/>
    </row>
    <row r="901" s="2" customFormat="1" ht="13.5" spans="1:3">
      <c r="A901" s="10">
        <v>2140106</v>
      </c>
      <c r="B901" s="25" t="s">
        <v>1168</v>
      </c>
      <c r="C901" s="12">
        <v>34</v>
      </c>
    </row>
    <row r="902" s="2" customFormat="1" ht="13.5" spans="1:3">
      <c r="A902" s="10">
        <v>2140109</v>
      </c>
      <c r="B902" s="25" t="s">
        <v>1169</v>
      </c>
      <c r="C902" s="12"/>
    </row>
    <row r="903" s="2" customFormat="1" ht="13.5" spans="1:3">
      <c r="A903" s="10">
        <v>2140110</v>
      </c>
      <c r="B903" s="25" t="s">
        <v>1170</v>
      </c>
      <c r="C903" s="12"/>
    </row>
    <row r="904" s="2" customFormat="1" ht="13.5" spans="1:3">
      <c r="A904" s="10">
        <v>2140111</v>
      </c>
      <c r="B904" s="25" t="s">
        <v>1171</v>
      </c>
      <c r="C904" s="12"/>
    </row>
    <row r="905" s="2" customFormat="1" ht="13.5" spans="1:3">
      <c r="A905" s="10">
        <v>2140112</v>
      </c>
      <c r="B905" s="25" t="s">
        <v>1172</v>
      </c>
      <c r="C905" s="12"/>
    </row>
    <row r="906" s="2" customFormat="1" ht="13.5" spans="1:3">
      <c r="A906" s="10">
        <v>2140114</v>
      </c>
      <c r="B906" s="25" t="s">
        <v>1173</v>
      </c>
      <c r="C906" s="12"/>
    </row>
    <row r="907" s="2" customFormat="1" ht="13.5" spans="1:3">
      <c r="A907" s="10">
        <v>2140122</v>
      </c>
      <c r="B907" s="25" t="s">
        <v>1174</v>
      </c>
      <c r="C907" s="12"/>
    </row>
    <row r="908" s="2" customFormat="1" ht="13.5" spans="1:3">
      <c r="A908" s="10">
        <v>2140123</v>
      </c>
      <c r="B908" s="25" t="s">
        <v>1175</v>
      </c>
      <c r="C908" s="12"/>
    </row>
    <row r="909" s="2" customFormat="1" ht="13.5" spans="1:3">
      <c r="A909" s="10">
        <v>2140127</v>
      </c>
      <c r="B909" s="25" t="s">
        <v>1176</v>
      </c>
      <c r="C909" s="12"/>
    </row>
    <row r="910" s="2" customFormat="1" ht="13.5" spans="1:3">
      <c r="A910" s="10">
        <v>2140128</v>
      </c>
      <c r="B910" s="25" t="s">
        <v>1177</v>
      </c>
      <c r="C910" s="12"/>
    </row>
    <row r="911" s="2" customFormat="1" ht="13.5" spans="1:3">
      <c r="A911" s="10">
        <v>2140129</v>
      </c>
      <c r="B911" s="25" t="s">
        <v>1178</v>
      </c>
      <c r="C911" s="12"/>
    </row>
    <row r="912" s="2" customFormat="1" ht="13.5" spans="1:3">
      <c r="A912" s="10">
        <v>2140130</v>
      </c>
      <c r="B912" s="25" t="s">
        <v>1179</v>
      </c>
      <c r="C912" s="12"/>
    </row>
    <row r="913" s="2" customFormat="1" ht="13.5" spans="1:3">
      <c r="A913" s="10">
        <v>2140131</v>
      </c>
      <c r="B913" s="25" t="s">
        <v>1180</v>
      </c>
      <c r="C913" s="12"/>
    </row>
    <row r="914" s="2" customFormat="1" ht="13.5" spans="1:3">
      <c r="A914" s="10">
        <v>2140133</v>
      </c>
      <c r="B914" s="25" t="s">
        <v>1181</v>
      </c>
      <c r="C914" s="12"/>
    </row>
    <row r="915" s="2" customFormat="1" ht="13.5" spans="1:3">
      <c r="A915" s="10">
        <v>2140136</v>
      </c>
      <c r="B915" s="25" t="s">
        <v>1182</v>
      </c>
      <c r="C915" s="12"/>
    </row>
    <row r="916" s="2" customFormat="1" ht="13.5" spans="1:3">
      <c r="A916" s="10">
        <v>2140138</v>
      </c>
      <c r="B916" s="25" t="s">
        <v>1183</v>
      </c>
      <c r="C916" s="12"/>
    </row>
    <row r="917" s="2" customFormat="1" ht="13.5" spans="1:3">
      <c r="A917" s="10">
        <v>2140199</v>
      </c>
      <c r="B917" s="25" t="s">
        <v>1184</v>
      </c>
      <c r="C917" s="12"/>
    </row>
    <row r="918" s="2" customFormat="1" ht="13.5" spans="1:3">
      <c r="A918" s="10">
        <v>21402</v>
      </c>
      <c r="B918" s="25" t="s">
        <v>1185</v>
      </c>
      <c r="C918" s="12">
        <f>SUM(C919:C927)</f>
        <v>0</v>
      </c>
    </row>
    <row r="919" s="2" customFormat="1" ht="13.5" spans="1:3">
      <c r="A919" s="10">
        <v>2140201</v>
      </c>
      <c r="B919" s="25" t="s">
        <v>493</v>
      </c>
      <c r="C919" s="12"/>
    </row>
    <row r="920" s="2" customFormat="1" ht="13.5" spans="1:3">
      <c r="A920" s="10">
        <v>2140202</v>
      </c>
      <c r="B920" s="25" t="s">
        <v>494</v>
      </c>
      <c r="C920" s="12"/>
    </row>
    <row r="921" s="2" customFormat="1" ht="13.5" spans="1:3">
      <c r="A921" s="10">
        <v>2140203</v>
      </c>
      <c r="B921" s="25" t="s">
        <v>495</v>
      </c>
      <c r="C921" s="12"/>
    </row>
    <row r="922" s="2" customFormat="1" ht="13.5" spans="1:3">
      <c r="A922" s="10">
        <v>2140204</v>
      </c>
      <c r="B922" s="25" t="s">
        <v>1186</v>
      </c>
      <c r="C922" s="12"/>
    </row>
    <row r="923" s="2" customFormat="1" ht="13.5" spans="1:3">
      <c r="A923" s="10">
        <v>2140205</v>
      </c>
      <c r="B923" s="25" t="s">
        <v>1187</v>
      </c>
      <c r="C923" s="12"/>
    </row>
    <row r="924" s="2" customFormat="1" ht="13.5" spans="1:3">
      <c r="A924" s="10">
        <v>2140206</v>
      </c>
      <c r="B924" s="25" t="s">
        <v>1188</v>
      </c>
      <c r="C924" s="12"/>
    </row>
    <row r="925" s="2" customFormat="1" ht="13.5" spans="1:3">
      <c r="A925" s="10">
        <v>2140207</v>
      </c>
      <c r="B925" s="25" t="s">
        <v>1189</v>
      </c>
      <c r="C925" s="12"/>
    </row>
    <row r="926" s="2" customFormat="1" ht="13.5" spans="1:3">
      <c r="A926" s="10">
        <v>2140208</v>
      </c>
      <c r="B926" s="25" t="s">
        <v>1190</v>
      </c>
      <c r="C926" s="12"/>
    </row>
    <row r="927" s="2" customFormat="1" ht="13.5" spans="1:3">
      <c r="A927" s="10">
        <v>2140299</v>
      </c>
      <c r="B927" s="25" t="s">
        <v>1191</v>
      </c>
      <c r="C927" s="12"/>
    </row>
    <row r="928" s="2" customFormat="1" ht="13.5" spans="1:3">
      <c r="A928" s="10">
        <v>21403</v>
      </c>
      <c r="B928" s="25" t="s">
        <v>1192</v>
      </c>
      <c r="C928" s="12">
        <f>SUM(C929:C937)</f>
        <v>0</v>
      </c>
    </row>
    <row r="929" s="2" customFormat="1" ht="13.5" spans="1:3">
      <c r="A929" s="10">
        <v>2140301</v>
      </c>
      <c r="B929" s="25" t="s">
        <v>493</v>
      </c>
      <c r="C929" s="12"/>
    </row>
    <row r="930" s="2" customFormat="1" ht="13.5" spans="1:3">
      <c r="A930" s="10">
        <v>2140302</v>
      </c>
      <c r="B930" s="25" t="s">
        <v>494</v>
      </c>
      <c r="C930" s="12"/>
    </row>
    <row r="931" s="2" customFormat="1" ht="13.5" spans="1:3">
      <c r="A931" s="10">
        <v>2140303</v>
      </c>
      <c r="B931" s="25" t="s">
        <v>495</v>
      </c>
      <c r="C931" s="12"/>
    </row>
    <row r="932" s="2" customFormat="1" ht="13.5" spans="1:3">
      <c r="A932" s="10">
        <v>2140304</v>
      </c>
      <c r="B932" s="25" t="s">
        <v>1193</v>
      </c>
      <c r="C932" s="12"/>
    </row>
    <row r="933" s="2" customFormat="1" ht="13.5" spans="1:3">
      <c r="A933" s="10">
        <v>2140305</v>
      </c>
      <c r="B933" s="25" t="s">
        <v>1194</v>
      </c>
      <c r="C933" s="12"/>
    </row>
    <row r="934" s="2" customFormat="1" ht="13.5" spans="1:3">
      <c r="A934" s="10">
        <v>2140306</v>
      </c>
      <c r="B934" s="25" t="s">
        <v>1195</v>
      </c>
      <c r="C934" s="12"/>
    </row>
    <row r="935" s="2" customFormat="1" ht="13.5" spans="1:3">
      <c r="A935" s="10">
        <v>2140307</v>
      </c>
      <c r="B935" s="25" t="s">
        <v>1196</v>
      </c>
      <c r="C935" s="12"/>
    </row>
    <row r="936" s="2" customFormat="1" ht="13.5" spans="1:3">
      <c r="A936" s="10">
        <v>2140308</v>
      </c>
      <c r="B936" s="25" t="s">
        <v>1197</v>
      </c>
      <c r="C936" s="12"/>
    </row>
    <row r="937" s="2" customFormat="1" ht="13.5" spans="1:3">
      <c r="A937" s="10">
        <v>2140399</v>
      </c>
      <c r="B937" s="25" t="s">
        <v>1198</v>
      </c>
      <c r="C937" s="12"/>
    </row>
    <row r="938" s="2" customFormat="1" ht="13.5" spans="1:3">
      <c r="A938" s="10">
        <v>21405</v>
      </c>
      <c r="B938" s="25" t="s">
        <v>1199</v>
      </c>
      <c r="C938" s="12">
        <f>SUM(C939:C944)</f>
        <v>0</v>
      </c>
    </row>
    <row r="939" s="2" customFormat="1" ht="13.5" spans="1:3">
      <c r="A939" s="10">
        <v>2140501</v>
      </c>
      <c r="B939" s="25" t="s">
        <v>493</v>
      </c>
      <c r="C939" s="12"/>
    </row>
    <row r="940" s="2" customFormat="1" ht="13.5" spans="1:3">
      <c r="A940" s="10">
        <v>2140502</v>
      </c>
      <c r="B940" s="25" t="s">
        <v>494</v>
      </c>
      <c r="C940" s="12"/>
    </row>
    <row r="941" s="2" customFormat="1" ht="13.5" spans="1:3">
      <c r="A941" s="10">
        <v>2140503</v>
      </c>
      <c r="B941" s="25" t="s">
        <v>495</v>
      </c>
      <c r="C941" s="12"/>
    </row>
    <row r="942" s="2" customFormat="1" ht="13.5" spans="1:3">
      <c r="A942" s="10">
        <v>2140504</v>
      </c>
      <c r="B942" s="25" t="s">
        <v>1190</v>
      </c>
      <c r="C942" s="12"/>
    </row>
    <row r="943" s="2" customFormat="1" ht="13.5" spans="1:3">
      <c r="A943" s="10">
        <v>2140505</v>
      </c>
      <c r="B943" s="25" t="s">
        <v>1200</v>
      </c>
      <c r="C943" s="12"/>
    </row>
    <row r="944" s="2" customFormat="1" ht="13.5" spans="1:3">
      <c r="A944" s="10">
        <v>2140599</v>
      </c>
      <c r="B944" s="25" t="s">
        <v>1201</v>
      </c>
      <c r="C944" s="12"/>
    </row>
    <row r="945" s="2" customFormat="1" ht="13.5" spans="1:3">
      <c r="A945" s="10">
        <v>21406</v>
      </c>
      <c r="B945" s="25" t="s">
        <v>1202</v>
      </c>
      <c r="C945" s="12">
        <f>SUM(C946:C949)</f>
        <v>0</v>
      </c>
    </row>
    <row r="946" s="2" customFormat="1" ht="13.5" spans="1:3">
      <c r="A946" s="10">
        <v>2140601</v>
      </c>
      <c r="B946" s="25" t="s">
        <v>1203</v>
      </c>
      <c r="C946" s="12"/>
    </row>
    <row r="947" s="2" customFormat="1" ht="13.5" spans="1:3">
      <c r="A947" s="10">
        <v>2140602</v>
      </c>
      <c r="B947" s="25" t="s">
        <v>1204</v>
      </c>
      <c r="C947" s="12"/>
    </row>
    <row r="948" s="2" customFormat="1" ht="13.5" spans="1:3">
      <c r="A948" s="10">
        <v>2140603</v>
      </c>
      <c r="B948" s="25" t="s">
        <v>1205</v>
      </c>
      <c r="C948" s="12"/>
    </row>
    <row r="949" s="2" customFormat="1" ht="13.5" spans="1:3">
      <c r="A949" s="10">
        <v>2140699</v>
      </c>
      <c r="B949" s="25" t="s">
        <v>1206</v>
      </c>
      <c r="C949" s="12"/>
    </row>
    <row r="950" s="2" customFormat="1" ht="13.5" spans="1:3">
      <c r="A950" s="10">
        <v>21499</v>
      </c>
      <c r="B950" s="25" t="s">
        <v>1207</v>
      </c>
      <c r="C950" s="12">
        <f>SUM(C951:C952)</f>
        <v>80</v>
      </c>
    </row>
    <row r="951" s="2" customFormat="1" ht="13.5" spans="1:3">
      <c r="A951" s="10">
        <v>2149901</v>
      </c>
      <c r="B951" s="25" t="s">
        <v>1208</v>
      </c>
      <c r="C951" s="12">
        <v>80</v>
      </c>
    </row>
    <row r="952" s="2" customFormat="1" ht="13.5" spans="1:3">
      <c r="A952" s="10">
        <v>2149999</v>
      </c>
      <c r="B952" s="25" t="s">
        <v>1209</v>
      </c>
      <c r="C952" s="12"/>
    </row>
    <row r="953" s="2" customFormat="1" ht="13.5" spans="1:3">
      <c r="A953" s="10">
        <v>215</v>
      </c>
      <c r="B953" s="25" t="s">
        <v>1210</v>
      </c>
      <c r="C953" s="12">
        <f>C954+C964+C980+C985+C996+C1003+C1011</f>
        <v>3166</v>
      </c>
    </row>
    <row r="954" s="2" customFormat="1" ht="13.5" spans="1:3">
      <c r="A954" s="10">
        <v>21501</v>
      </c>
      <c r="B954" s="25" t="s">
        <v>1211</v>
      </c>
      <c r="C954" s="12">
        <f>SUM(C955:C963)</f>
        <v>118</v>
      </c>
    </row>
    <row r="955" s="2" customFormat="1" ht="13.5" spans="1:3">
      <c r="A955" s="10">
        <v>2150101</v>
      </c>
      <c r="B955" s="25" t="s">
        <v>493</v>
      </c>
      <c r="C955" s="12">
        <v>118</v>
      </c>
    </row>
    <row r="956" s="2" customFormat="1" ht="13.5" spans="1:3">
      <c r="A956" s="10">
        <v>2150102</v>
      </c>
      <c r="B956" s="25" t="s">
        <v>494</v>
      </c>
      <c r="C956" s="12"/>
    </row>
    <row r="957" s="2" customFormat="1" ht="13.5" spans="1:3">
      <c r="A957" s="10">
        <v>2150103</v>
      </c>
      <c r="B957" s="25" t="s">
        <v>495</v>
      </c>
      <c r="C957" s="12"/>
    </row>
    <row r="958" s="2" customFormat="1" ht="13.5" spans="1:3">
      <c r="A958" s="10">
        <v>2150104</v>
      </c>
      <c r="B958" s="25" t="s">
        <v>1212</v>
      </c>
      <c r="C958" s="12"/>
    </row>
    <row r="959" s="2" customFormat="1" ht="13.5" spans="1:3">
      <c r="A959" s="10">
        <v>2150105</v>
      </c>
      <c r="B959" s="25" t="s">
        <v>1213</v>
      </c>
      <c r="C959" s="12"/>
    </row>
    <row r="960" s="2" customFormat="1" ht="13.5" spans="1:3">
      <c r="A960" s="10">
        <v>2150106</v>
      </c>
      <c r="B960" s="25" t="s">
        <v>1214</v>
      </c>
      <c r="C960" s="12"/>
    </row>
    <row r="961" s="2" customFormat="1" ht="13.5" spans="1:3">
      <c r="A961" s="10">
        <v>2150107</v>
      </c>
      <c r="B961" s="25" t="s">
        <v>1215</v>
      </c>
      <c r="C961" s="12"/>
    </row>
    <row r="962" s="2" customFormat="1" ht="13.5" spans="1:3">
      <c r="A962" s="10">
        <v>2150108</v>
      </c>
      <c r="B962" s="25" t="s">
        <v>1216</v>
      </c>
      <c r="C962" s="12"/>
    </row>
    <row r="963" s="2" customFormat="1" ht="13.5" spans="1:3">
      <c r="A963" s="10">
        <v>2150199</v>
      </c>
      <c r="B963" s="25" t="s">
        <v>1217</v>
      </c>
      <c r="C963" s="12"/>
    </row>
    <row r="964" s="2" customFormat="1" ht="13.5" spans="1:3">
      <c r="A964" s="10">
        <v>21502</v>
      </c>
      <c r="B964" s="25" t="s">
        <v>1218</v>
      </c>
      <c r="C964" s="12">
        <f>SUM(C965:C979)</f>
        <v>0</v>
      </c>
    </row>
    <row r="965" s="2" customFormat="1" ht="13.5" spans="1:3">
      <c r="A965" s="10">
        <v>2150501</v>
      </c>
      <c r="B965" s="25" t="s">
        <v>493</v>
      </c>
      <c r="C965" s="12"/>
    </row>
    <row r="966" s="2" customFormat="1" ht="13.5" spans="1:3">
      <c r="A966" s="10">
        <v>2150502</v>
      </c>
      <c r="B966" s="25" t="s">
        <v>494</v>
      </c>
      <c r="C966" s="12"/>
    </row>
    <row r="967" s="2" customFormat="1" ht="13.5" spans="1:3">
      <c r="A967" s="10">
        <v>2150503</v>
      </c>
      <c r="B967" s="25" t="s">
        <v>495</v>
      </c>
      <c r="C967" s="12"/>
    </row>
    <row r="968" s="2" customFormat="1" ht="13.5" spans="1:3">
      <c r="A968" s="10">
        <v>2150504</v>
      </c>
      <c r="B968" s="25" t="s">
        <v>1219</v>
      </c>
      <c r="C968" s="12"/>
    </row>
    <row r="969" s="2" customFormat="1" ht="13.5" spans="1:3">
      <c r="A969" s="10">
        <v>2150505</v>
      </c>
      <c r="B969" s="25" t="s">
        <v>1220</v>
      </c>
      <c r="C969" s="12"/>
    </row>
    <row r="970" s="2" customFormat="1" ht="13.5" spans="1:3">
      <c r="A970" s="10">
        <v>2150506</v>
      </c>
      <c r="B970" s="25" t="s">
        <v>1221</v>
      </c>
      <c r="C970" s="12"/>
    </row>
    <row r="971" s="2" customFormat="1" ht="13.5" spans="1:3">
      <c r="A971" s="10">
        <v>2150507</v>
      </c>
      <c r="B971" s="25" t="s">
        <v>1222</v>
      </c>
      <c r="C971" s="12"/>
    </row>
    <row r="972" s="2" customFormat="1" ht="13.5" spans="1:3">
      <c r="A972" s="10">
        <v>2150508</v>
      </c>
      <c r="B972" s="25" t="s">
        <v>1223</v>
      </c>
      <c r="C972" s="12"/>
    </row>
    <row r="973" s="2" customFormat="1" ht="13.5" spans="1:3">
      <c r="A973" s="10">
        <v>2150509</v>
      </c>
      <c r="B973" s="25" t="s">
        <v>1224</v>
      </c>
      <c r="C973" s="12"/>
    </row>
    <row r="974" s="2" customFormat="1" ht="13.5" spans="1:3">
      <c r="A974" s="10">
        <v>2150510</v>
      </c>
      <c r="B974" s="25" t="s">
        <v>1225</v>
      </c>
      <c r="C974" s="12"/>
    </row>
    <row r="975" s="2" customFormat="1" ht="13.5" spans="1:3">
      <c r="A975" s="10">
        <v>2150512</v>
      </c>
      <c r="B975" s="25" t="s">
        <v>1226</v>
      </c>
      <c r="C975" s="12"/>
    </row>
    <row r="976" s="2" customFormat="1" ht="13.5" spans="1:3">
      <c r="A976" s="10">
        <v>2150513</v>
      </c>
      <c r="B976" s="25" t="s">
        <v>1227</v>
      </c>
      <c r="C976" s="12"/>
    </row>
    <row r="977" s="2" customFormat="1" ht="13.5" spans="1:3">
      <c r="A977" s="10">
        <v>2150514</v>
      </c>
      <c r="B977" s="25" t="s">
        <v>1228</v>
      </c>
      <c r="C977" s="12"/>
    </row>
    <row r="978" s="2" customFormat="1" ht="13.5" spans="1:3">
      <c r="A978" s="10">
        <v>2150515</v>
      </c>
      <c r="B978" s="25" t="s">
        <v>1229</v>
      </c>
      <c r="C978" s="12"/>
    </row>
    <row r="979" s="2" customFormat="1" ht="13.5" spans="1:3">
      <c r="A979" s="10">
        <v>2150599</v>
      </c>
      <c r="B979" s="25" t="s">
        <v>1230</v>
      </c>
      <c r="C979" s="12"/>
    </row>
    <row r="980" s="2" customFormat="1" ht="13.5" spans="1:3">
      <c r="A980" s="10">
        <v>21503</v>
      </c>
      <c r="B980" s="25" t="s">
        <v>1231</v>
      </c>
      <c r="C980" s="12">
        <f>SUM(C981:C984)</f>
        <v>0</v>
      </c>
    </row>
    <row r="981" s="2" customFormat="1" ht="13.5" spans="1:3">
      <c r="A981" s="10">
        <v>2150301</v>
      </c>
      <c r="B981" s="25" t="s">
        <v>493</v>
      </c>
      <c r="C981" s="12"/>
    </row>
    <row r="982" s="2" customFormat="1" ht="13.5" spans="1:3">
      <c r="A982" s="10">
        <v>2150302</v>
      </c>
      <c r="B982" s="25" t="s">
        <v>494</v>
      </c>
      <c r="C982" s="12"/>
    </row>
    <row r="983" s="2" customFormat="1" ht="13.5" spans="1:3">
      <c r="A983" s="10">
        <v>2150303</v>
      </c>
      <c r="B983" s="25" t="s">
        <v>495</v>
      </c>
      <c r="C983" s="12"/>
    </row>
    <row r="984" s="2" customFormat="1" ht="13.5" spans="1:3">
      <c r="A984" s="10">
        <v>2150399</v>
      </c>
      <c r="B984" s="25" t="s">
        <v>1232</v>
      </c>
      <c r="C984" s="12"/>
    </row>
    <row r="985" s="2" customFormat="1" ht="13.5" spans="1:3">
      <c r="A985" s="10">
        <v>21505</v>
      </c>
      <c r="B985" s="25" t="s">
        <v>1233</v>
      </c>
      <c r="C985" s="12">
        <f>SUM(C986:C995)</f>
        <v>0</v>
      </c>
    </row>
    <row r="986" s="2" customFormat="1" ht="13.5" spans="1:3">
      <c r="A986" s="10">
        <v>2150501</v>
      </c>
      <c r="B986" s="25" t="s">
        <v>493</v>
      </c>
      <c r="C986" s="12"/>
    </row>
    <row r="987" s="2" customFormat="1" ht="13.5" spans="1:3">
      <c r="A987" s="10">
        <v>2150502</v>
      </c>
      <c r="B987" s="25" t="s">
        <v>494</v>
      </c>
      <c r="C987" s="12"/>
    </row>
    <row r="988" s="2" customFormat="1" ht="13.5" spans="1:3">
      <c r="A988" s="10">
        <v>2150503</v>
      </c>
      <c r="B988" s="25" t="s">
        <v>495</v>
      </c>
      <c r="C988" s="12"/>
    </row>
    <row r="989" s="2" customFormat="1" ht="13.5" spans="1:3">
      <c r="A989" s="10">
        <v>2150505</v>
      </c>
      <c r="B989" s="25" t="s">
        <v>1234</v>
      </c>
      <c r="C989" s="12"/>
    </row>
    <row r="990" s="2" customFormat="1" ht="13.5" spans="1:3">
      <c r="A990" s="10">
        <v>2150507</v>
      </c>
      <c r="B990" s="25" t="s">
        <v>1235</v>
      </c>
      <c r="C990" s="12"/>
    </row>
    <row r="991" s="2" customFormat="1" ht="13.5" spans="1:3">
      <c r="A991" s="10">
        <v>2150508</v>
      </c>
      <c r="B991" s="25" t="s">
        <v>1236</v>
      </c>
      <c r="C991" s="12"/>
    </row>
    <row r="992" s="2" customFormat="1" ht="13.5" spans="1:3">
      <c r="A992" s="10">
        <v>2150516</v>
      </c>
      <c r="B992" s="25" t="s">
        <v>1237</v>
      </c>
      <c r="C992" s="12"/>
    </row>
    <row r="993" s="2" customFormat="1" ht="13.5" spans="1:3">
      <c r="A993" s="10">
        <v>2150517</v>
      </c>
      <c r="B993" s="25" t="s">
        <v>1238</v>
      </c>
      <c r="C993" s="12"/>
    </row>
    <row r="994" s="2" customFormat="1" ht="13.5" spans="1:3">
      <c r="A994" s="10">
        <v>2150550</v>
      </c>
      <c r="B994" s="25" t="s">
        <v>502</v>
      </c>
      <c r="C994" s="12"/>
    </row>
    <row r="995" s="2" customFormat="1" ht="13.5" spans="1:3">
      <c r="A995" s="10">
        <v>2150599</v>
      </c>
      <c r="B995" s="25" t="s">
        <v>1239</v>
      </c>
      <c r="C995" s="12"/>
    </row>
    <row r="996" s="2" customFormat="1" ht="13.5" spans="1:3">
      <c r="A996" s="10">
        <v>21507</v>
      </c>
      <c r="B996" s="25" t="s">
        <v>1240</v>
      </c>
      <c r="C996" s="12">
        <f>SUM(C997:C1002)</f>
        <v>3048</v>
      </c>
    </row>
    <row r="997" s="2" customFormat="1" ht="13.5" spans="1:3">
      <c r="A997" s="10">
        <v>2150701</v>
      </c>
      <c r="B997" s="25" t="s">
        <v>493</v>
      </c>
      <c r="C997" s="12">
        <v>48</v>
      </c>
    </row>
    <row r="998" s="2" customFormat="1" ht="13.5" spans="1:3">
      <c r="A998" s="10">
        <v>2150702</v>
      </c>
      <c r="B998" s="25" t="s">
        <v>494</v>
      </c>
      <c r="C998" s="12"/>
    </row>
    <row r="999" s="2" customFormat="1" ht="13.5" spans="1:3">
      <c r="A999" s="10">
        <v>2150703</v>
      </c>
      <c r="B999" s="25" t="s">
        <v>495</v>
      </c>
      <c r="C999" s="12"/>
    </row>
    <row r="1000" s="2" customFormat="1" ht="13.5" spans="1:3">
      <c r="A1000" s="10">
        <v>2150704</v>
      </c>
      <c r="B1000" s="25" t="s">
        <v>1241</v>
      </c>
      <c r="C1000" s="12"/>
    </row>
    <row r="1001" s="2" customFormat="1" ht="13.5" spans="1:3">
      <c r="A1001" s="10">
        <v>2150705</v>
      </c>
      <c r="B1001" s="25" t="s">
        <v>1242</v>
      </c>
      <c r="C1001" s="12"/>
    </row>
    <row r="1002" s="2" customFormat="1" ht="13.5" spans="1:3">
      <c r="A1002" s="10">
        <v>2150799</v>
      </c>
      <c r="B1002" s="25" t="s">
        <v>1243</v>
      </c>
      <c r="C1002" s="12">
        <v>3000</v>
      </c>
    </row>
    <row r="1003" s="2" customFormat="1" ht="13.5" spans="1:3">
      <c r="A1003" s="10">
        <v>21508</v>
      </c>
      <c r="B1003" s="25" t="s">
        <v>1244</v>
      </c>
      <c r="C1003" s="12">
        <f>SUM(C1004:C1010)</f>
        <v>0</v>
      </c>
    </row>
    <row r="1004" s="2" customFormat="1" ht="13.5" spans="1:3">
      <c r="A1004" s="10">
        <v>2150801</v>
      </c>
      <c r="B1004" s="25" t="s">
        <v>493</v>
      </c>
      <c r="C1004" s="12"/>
    </row>
    <row r="1005" s="2" customFormat="1" ht="13.5" spans="1:3">
      <c r="A1005" s="10">
        <v>2150802</v>
      </c>
      <c r="B1005" s="25" t="s">
        <v>494</v>
      </c>
      <c r="C1005" s="12"/>
    </row>
    <row r="1006" s="2" customFormat="1" ht="13.5" spans="1:3">
      <c r="A1006" s="10">
        <v>2150803</v>
      </c>
      <c r="B1006" s="25" t="s">
        <v>495</v>
      </c>
      <c r="C1006" s="12"/>
    </row>
    <row r="1007" s="2" customFormat="1" ht="13.5" spans="1:3">
      <c r="A1007" s="10">
        <v>2150804</v>
      </c>
      <c r="B1007" s="25" t="s">
        <v>1245</v>
      </c>
      <c r="C1007" s="12"/>
    </row>
    <row r="1008" s="2" customFormat="1" ht="13.5" spans="1:3">
      <c r="A1008" s="10">
        <v>2150805</v>
      </c>
      <c r="B1008" s="25" t="s">
        <v>1246</v>
      </c>
      <c r="C1008" s="12"/>
    </row>
    <row r="1009" s="2" customFormat="1" ht="13.5" spans="1:3">
      <c r="A1009" s="10">
        <v>2150806</v>
      </c>
      <c r="B1009" s="25" t="s">
        <v>1247</v>
      </c>
      <c r="C1009" s="12"/>
    </row>
    <row r="1010" s="2" customFormat="1" ht="13.5" spans="1:3">
      <c r="A1010" s="10">
        <v>2150899</v>
      </c>
      <c r="B1010" s="25" t="s">
        <v>1248</v>
      </c>
      <c r="C1010" s="12"/>
    </row>
    <row r="1011" s="2" customFormat="1" ht="13.5" spans="1:3">
      <c r="A1011" s="10">
        <v>21599</v>
      </c>
      <c r="B1011" s="25" t="s">
        <v>1249</v>
      </c>
      <c r="C1011" s="12">
        <f>SUM(C1012:C1016)</f>
        <v>0</v>
      </c>
    </row>
    <row r="1012" s="2" customFormat="1" ht="13.5" spans="1:3">
      <c r="A1012" s="10">
        <v>2159901</v>
      </c>
      <c r="B1012" s="25" t="s">
        <v>1250</v>
      </c>
      <c r="C1012" s="12"/>
    </row>
    <row r="1013" s="2" customFormat="1" ht="13.5" spans="1:3">
      <c r="A1013" s="10">
        <v>2159904</v>
      </c>
      <c r="B1013" s="25" t="s">
        <v>1251</v>
      </c>
      <c r="C1013" s="12"/>
    </row>
    <row r="1014" s="2" customFormat="1" ht="13.5" spans="1:3">
      <c r="A1014" s="10">
        <v>2159905</v>
      </c>
      <c r="B1014" s="25" t="s">
        <v>1252</v>
      </c>
      <c r="C1014" s="12"/>
    </row>
    <row r="1015" s="2" customFormat="1" ht="13.5" spans="1:3">
      <c r="A1015" s="10">
        <v>2159906</v>
      </c>
      <c r="B1015" s="25" t="s">
        <v>1253</v>
      </c>
      <c r="C1015" s="12"/>
    </row>
    <row r="1016" s="2" customFormat="1" ht="13.5" spans="1:3">
      <c r="A1016" s="10">
        <v>2159999</v>
      </c>
      <c r="B1016" s="25" t="s">
        <v>1254</v>
      </c>
      <c r="C1016" s="12"/>
    </row>
    <row r="1017" s="2" customFormat="1" ht="13.5" spans="1:3">
      <c r="A1017" s="10">
        <v>216</v>
      </c>
      <c r="B1017" s="25" t="s">
        <v>1255</v>
      </c>
      <c r="C1017" s="12">
        <f>C1018+C1028+C1034</f>
        <v>0</v>
      </c>
    </row>
    <row r="1018" s="2" customFormat="1" ht="13.5" spans="1:3">
      <c r="A1018" s="10">
        <v>21602</v>
      </c>
      <c r="B1018" s="25" t="s">
        <v>1256</v>
      </c>
      <c r="C1018" s="12">
        <f>SUM(C1019:C1027)</f>
        <v>0</v>
      </c>
    </row>
    <row r="1019" s="2" customFormat="1" ht="13.5" spans="1:3">
      <c r="A1019" s="10">
        <v>2160201</v>
      </c>
      <c r="B1019" s="25" t="s">
        <v>493</v>
      </c>
      <c r="C1019" s="12"/>
    </row>
    <row r="1020" s="2" customFormat="1" ht="13.5" spans="1:3">
      <c r="A1020" s="10">
        <v>2160202</v>
      </c>
      <c r="B1020" s="25" t="s">
        <v>494</v>
      </c>
      <c r="C1020" s="12"/>
    </row>
    <row r="1021" s="2" customFormat="1" ht="13.5" spans="1:3">
      <c r="A1021" s="10">
        <v>2160203</v>
      </c>
      <c r="B1021" s="25" t="s">
        <v>495</v>
      </c>
      <c r="C1021" s="12"/>
    </row>
    <row r="1022" s="2" customFormat="1" ht="13.5" spans="1:3">
      <c r="A1022" s="10">
        <v>2160216</v>
      </c>
      <c r="B1022" s="25" t="s">
        <v>1257</v>
      </c>
      <c r="C1022" s="12"/>
    </row>
    <row r="1023" s="2" customFormat="1" ht="13.5" spans="1:3">
      <c r="A1023" s="10">
        <v>2160217</v>
      </c>
      <c r="B1023" s="25" t="s">
        <v>1258</v>
      </c>
      <c r="C1023" s="12"/>
    </row>
    <row r="1024" s="2" customFormat="1" ht="13.5" spans="1:3">
      <c r="A1024" s="10">
        <v>2160218</v>
      </c>
      <c r="B1024" s="25" t="s">
        <v>1259</v>
      </c>
      <c r="C1024" s="12"/>
    </row>
    <row r="1025" s="2" customFormat="1" ht="13.5" spans="1:3">
      <c r="A1025" s="10">
        <v>2160219</v>
      </c>
      <c r="B1025" s="25" t="s">
        <v>1260</v>
      </c>
      <c r="C1025" s="12"/>
    </row>
    <row r="1026" s="2" customFormat="1" ht="13.5" spans="1:3">
      <c r="A1026" s="10">
        <v>2160250</v>
      </c>
      <c r="B1026" s="25" t="s">
        <v>502</v>
      </c>
      <c r="C1026" s="12"/>
    </row>
    <row r="1027" s="2" customFormat="1" ht="13.5" spans="1:3">
      <c r="A1027" s="10">
        <v>2160299</v>
      </c>
      <c r="B1027" s="25" t="s">
        <v>1261</v>
      </c>
      <c r="C1027" s="12"/>
    </row>
    <row r="1028" s="2" customFormat="1" ht="13.5" spans="1:3">
      <c r="A1028" s="10">
        <v>21606</v>
      </c>
      <c r="B1028" s="25" t="s">
        <v>1262</v>
      </c>
      <c r="C1028" s="12">
        <f>SUM(C1029:C1033)</f>
        <v>0</v>
      </c>
    </row>
    <row r="1029" s="2" customFormat="1" ht="13.5" spans="1:3">
      <c r="A1029" s="10">
        <v>2160601</v>
      </c>
      <c r="B1029" s="25" t="s">
        <v>493</v>
      </c>
      <c r="C1029" s="12"/>
    </row>
    <row r="1030" s="2" customFormat="1" ht="13.5" spans="1:3">
      <c r="A1030" s="10">
        <v>2160602</v>
      </c>
      <c r="B1030" s="25" t="s">
        <v>494</v>
      </c>
      <c r="C1030" s="12"/>
    </row>
    <row r="1031" s="2" customFormat="1" ht="13.5" spans="1:3">
      <c r="A1031" s="10">
        <v>2160603</v>
      </c>
      <c r="B1031" s="25" t="s">
        <v>495</v>
      </c>
      <c r="C1031" s="12"/>
    </row>
    <row r="1032" s="2" customFormat="1" ht="13.5" spans="1:3">
      <c r="A1032" s="10">
        <v>2160607</v>
      </c>
      <c r="B1032" s="25" t="s">
        <v>1263</v>
      </c>
      <c r="C1032" s="12"/>
    </row>
    <row r="1033" s="2" customFormat="1" ht="13.5" spans="1:3">
      <c r="A1033" s="10">
        <v>2160699</v>
      </c>
      <c r="B1033" s="25" t="s">
        <v>1264</v>
      </c>
      <c r="C1033" s="12"/>
    </row>
    <row r="1034" s="2" customFormat="1" ht="13.5" spans="1:3">
      <c r="A1034" s="10">
        <v>21699</v>
      </c>
      <c r="B1034" s="25" t="s">
        <v>1265</v>
      </c>
      <c r="C1034" s="12">
        <f>SUM(C1035:C1036)</f>
        <v>0</v>
      </c>
    </row>
    <row r="1035" s="2" customFormat="1" ht="13.5" spans="1:3">
      <c r="A1035" s="10">
        <v>2169901</v>
      </c>
      <c r="B1035" s="25" t="s">
        <v>1266</v>
      </c>
      <c r="C1035" s="12"/>
    </row>
    <row r="1036" s="2" customFormat="1" ht="13.5" spans="1:3">
      <c r="A1036" s="10">
        <v>2169999</v>
      </c>
      <c r="B1036" s="25" t="s">
        <v>1267</v>
      </c>
      <c r="C1036" s="12"/>
    </row>
    <row r="1037" s="2" customFormat="1" ht="13.5" spans="1:3">
      <c r="A1037" s="10">
        <v>217</v>
      </c>
      <c r="B1037" s="25" t="s">
        <v>1268</v>
      </c>
      <c r="C1037" s="12">
        <f>C1038+C1045+C1055+C1061+C1064</f>
        <v>0</v>
      </c>
    </row>
    <row r="1038" s="2" customFormat="1" ht="13.5" spans="1:3">
      <c r="A1038" s="10">
        <v>21701</v>
      </c>
      <c r="B1038" s="25" t="s">
        <v>1269</v>
      </c>
      <c r="C1038" s="12">
        <f>SUM(C1039:C1044)</f>
        <v>0</v>
      </c>
    </row>
    <row r="1039" s="2" customFormat="1" ht="13.5" spans="1:3">
      <c r="A1039" s="10">
        <v>2170101</v>
      </c>
      <c r="B1039" s="25" t="s">
        <v>493</v>
      </c>
      <c r="C1039" s="12"/>
    </row>
    <row r="1040" s="2" customFormat="1" ht="13.5" spans="1:3">
      <c r="A1040" s="10">
        <v>2170102</v>
      </c>
      <c r="B1040" s="25" t="s">
        <v>494</v>
      </c>
      <c r="C1040" s="12"/>
    </row>
    <row r="1041" s="2" customFormat="1" ht="13.5" spans="1:3">
      <c r="A1041" s="10">
        <v>2170103</v>
      </c>
      <c r="B1041" s="25" t="s">
        <v>495</v>
      </c>
      <c r="C1041" s="12"/>
    </row>
    <row r="1042" s="2" customFormat="1" ht="13.5" spans="1:3">
      <c r="A1042" s="10">
        <v>2170104</v>
      </c>
      <c r="B1042" s="25" t="s">
        <v>1270</v>
      </c>
      <c r="C1042" s="12"/>
    </row>
    <row r="1043" s="2" customFormat="1" ht="13.5" spans="1:3">
      <c r="A1043" s="10">
        <v>2170150</v>
      </c>
      <c r="B1043" s="25" t="s">
        <v>502</v>
      </c>
      <c r="C1043" s="12"/>
    </row>
    <row r="1044" s="2" customFormat="1" ht="13.5" spans="1:3">
      <c r="A1044" s="10">
        <v>2170199</v>
      </c>
      <c r="B1044" s="25" t="s">
        <v>1271</v>
      </c>
      <c r="C1044" s="12"/>
    </row>
    <row r="1045" s="2" customFormat="1" ht="13.5" spans="1:3">
      <c r="A1045" s="10">
        <v>21702</v>
      </c>
      <c r="B1045" s="25" t="s">
        <v>1272</v>
      </c>
      <c r="C1045" s="12">
        <f>SUM(C1046:C1054)</f>
        <v>0</v>
      </c>
    </row>
    <row r="1046" s="2" customFormat="1" ht="13.5" spans="1:3">
      <c r="A1046" s="10">
        <v>2170201</v>
      </c>
      <c r="B1046" s="25" t="s">
        <v>1273</v>
      </c>
      <c r="C1046" s="12"/>
    </row>
    <row r="1047" s="2" customFormat="1" ht="13.5" spans="1:3">
      <c r="A1047" s="10">
        <v>2170202</v>
      </c>
      <c r="B1047" s="25" t="s">
        <v>1274</v>
      </c>
      <c r="C1047" s="12"/>
    </row>
    <row r="1048" s="2" customFormat="1" ht="13.5" spans="1:3">
      <c r="A1048" s="10">
        <v>2170203</v>
      </c>
      <c r="B1048" s="25" t="s">
        <v>1275</v>
      </c>
      <c r="C1048" s="12"/>
    </row>
    <row r="1049" s="2" customFormat="1" ht="13.5" spans="1:3">
      <c r="A1049" s="10">
        <v>2170204</v>
      </c>
      <c r="B1049" s="25" t="s">
        <v>1276</v>
      </c>
      <c r="C1049" s="12"/>
    </row>
    <row r="1050" s="2" customFormat="1" ht="13.5" spans="1:3">
      <c r="A1050" s="10">
        <v>2170205</v>
      </c>
      <c r="B1050" s="25" t="s">
        <v>1277</v>
      </c>
      <c r="C1050" s="12"/>
    </row>
    <row r="1051" s="2" customFormat="1" ht="13.5" spans="1:3">
      <c r="A1051" s="10">
        <v>2170206</v>
      </c>
      <c r="B1051" s="25" t="s">
        <v>1278</v>
      </c>
      <c r="C1051" s="12"/>
    </row>
    <row r="1052" s="2" customFormat="1" ht="13.5" spans="1:3">
      <c r="A1052" s="10">
        <v>2170207</v>
      </c>
      <c r="B1052" s="25" t="s">
        <v>1279</v>
      </c>
      <c r="C1052" s="12"/>
    </row>
    <row r="1053" s="2" customFormat="1" ht="13.5" spans="1:3">
      <c r="A1053" s="10">
        <v>2170208</v>
      </c>
      <c r="B1053" s="25" t="s">
        <v>1280</v>
      </c>
      <c r="C1053" s="12"/>
    </row>
    <row r="1054" s="2" customFormat="1" ht="13.5" spans="1:3">
      <c r="A1054" s="10">
        <v>2170299</v>
      </c>
      <c r="B1054" s="25" t="s">
        <v>1281</v>
      </c>
      <c r="C1054" s="12"/>
    </row>
    <row r="1055" s="2" customFormat="1" ht="13.5" spans="1:3">
      <c r="A1055" s="10">
        <v>21703</v>
      </c>
      <c r="B1055" s="25" t="s">
        <v>1282</v>
      </c>
      <c r="C1055" s="12">
        <f>SUM(C1056:C1060)</f>
        <v>0</v>
      </c>
    </row>
    <row r="1056" s="2" customFormat="1" ht="13.5" spans="1:3">
      <c r="A1056" s="10">
        <v>2170301</v>
      </c>
      <c r="B1056" s="25" t="s">
        <v>1283</v>
      </c>
      <c r="C1056" s="12"/>
    </row>
    <row r="1057" s="2" customFormat="1" ht="13.5" spans="1:3">
      <c r="A1057" s="10">
        <v>2170302</v>
      </c>
      <c r="B1057" s="2" t="s">
        <v>1284</v>
      </c>
      <c r="C1057" s="12"/>
    </row>
    <row r="1058" s="2" customFormat="1" ht="13.5" spans="1:3">
      <c r="A1058" s="10">
        <v>2170303</v>
      </c>
      <c r="B1058" s="25" t="s">
        <v>1285</v>
      </c>
      <c r="C1058" s="12"/>
    </row>
    <row r="1059" s="2" customFormat="1" ht="13.5" spans="1:3">
      <c r="A1059" s="10">
        <v>2170304</v>
      </c>
      <c r="B1059" s="25" t="s">
        <v>1286</v>
      </c>
      <c r="C1059" s="12"/>
    </row>
    <row r="1060" s="2" customFormat="1" ht="13.5" spans="1:3">
      <c r="A1060" s="10">
        <v>2170399</v>
      </c>
      <c r="B1060" s="25" t="s">
        <v>1287</v>
      </c>
      <c r="C1060" s="12"/>
    </row>
    <row r="1061" s="2" customFormat="1" ht="13.5" spans="1:3">
      <c r="A1061" s="10">
        <v>21704</v>
      </c>
      <c r="B1061" s="25" t="s">
        <v>1288</v>
      </c>
      <c r="C1061" s="12">
        <f>SUM(C1062:C1063)</f>
        <v>0</v>
      </c>
    </row>
    <row r="1062" s="2" customFormat="1" ht="13.5" spans="1:3">
      <c r="A1062" s="10">
        <v>2170401</v>
      </c>
      <c r="B1062" s="25" t="s">
        <v>1289</v>
      </c>
      <c r="C1062" s="12"/>
    </row>
    <row r="1063" s="2" customFormat="1" ht="13.5" spans="1:3">
      <c r="A1063" s="10">
        <v>2170499</v>
      </c>
      <c r="B1063" s="25" t="s">
        <v>1290</v>
      </c>
      <c r="C1063" s="12"/>
    </row>
    <row r="1064" s="2" customFormat="1" ht="13.5" spans="1:3">
      <c r="A1064" s="10">
        <v>21799</v>
      </c>
      <c r="B1064" s="25" t="s">
        <v>1291</v>
      </c>
      <c r="C1064" s="12">
        <f>SUM(C1065:C1066)</f>
        <v>0</v>
      </c>
    </row>
    <row r="1065" s="2" customFormat="1" ht="13.5" spans="1:3">
      <c r="A1065" s="10">
        <v>2179902</v>
      </c>
      <c r="B1065" s="25" t="s">
        <v>1292</v>
      </c>
      <c r="C1065" s="12"/>
    </row>
    <row r="1066" s="2" customFormat="1" ht="13.5" spans="1:3">
      <c r="A1066" s="10">
        <v>2179999</v>
      </c>
      <c r="B1066" s="25" t="s">
        <v>1293</v>
      </c>
      <c r="C1066" s="12"/>
    </row>
    <row r="1067" s="2" customFormat="1" ht="13.5" spans="1:3">
      <c r="A1067" s="10">
        <v>219</v>
      </c>
      <c r="B1067" s="25" t="s">
        <v>1294</v>
      </c>
      <c r="C1067" s="12">
        <f>C1068+C1069+C1070+C1071+C1072+C1073+C1074+C1075+C1076</f>
        <v>0</v>
      </c>
    </row>
    <row r="1068" s="2" customFormat="1" ht="13.5" spans="1:3">
      <c r="A1068" s="10">
        <v>21901</v>
      </c>
      <c r="B1068" s="25" t="s">
        <v>1295</v>
      </c>
      <c r="C1068" s="12"/>
    </row>
    <row r="1069" s="2" customFormat="1" ht="13.5" spans="1:3">
      <c r="A1069" s="10">
        <v>21902</v>
      </c>
      <c r="B1069" s="25" t="s">
        <v>1296</v>
      </c>
      <c r="C1069" s="12"/>
    </row>
    <row r="1070" s="2" customFormat="1" ht="13.5" spans="1:3">
      <c r="A1070" s="10">
        <v>21903</v>
      </c>
      <c r="B1070" s="25" t="s">
        <v>1297</v>
      </c>
      <c r="C1070" s="12"/>
    </row>
    <row r="1071" s="2" customFormat="1" ht="13.5" spans="1:3">
      <c r="A1071" s="10">
        <v>21904</v>
      </c>
      <c r="B1071" s="25" t="s">
        <v>1298</v>
      </c>
      <c r="C1071" s="12"/>
    </row>
    <row r="1072" s="2" customFormat="1" ht="13.5" spans="1:3">
      <c r="A1072" s="10">
        <v>21905</v>
      </c>
      <c r="B1072" s="25" t="s">
        <v>1299</v>
      </c>
      <c r="C1072" s="12"/>
    </row>
    <row r="1073" s="2" customFormat="1" ht="13.5" spans="1:3">
      <c r="A1073" s="10">
        <v>21906</v>
      </c>
      <c r="B1073" s="25" t="s">
        <v>1075</v>
      </c>
      <c r="C1073" s="12"/>
    </row>
    <row r="1074" s="2" customFormat="1" ht="13.5" spans="1:3">
      <c r="A1074" s="10">
        <v>21907</v>
      </c>
      <c r="B1074" s="25" t="s">
        <v>1300</v>
      </c>
      <c r="C1074" s="12"/>
    </row>
    <row r="1075" s="2" customFormat="1" ht="13.5" spans="1:3">
      <c r="A1075" s="10">
        <v>21908</v>
      </c>
      <c r="B1075" s="25" t="s">
        <v>1301</v>
      </c>
      <c r="C1075" s="12"/>
    </row>
    <row r="1076" s="2" customFormat="1" ht="13.5" spans="1:3">
      <c r="A1076" s="10">
        <v>21999</v>
      </c>
      <c r="B1076" s="25" t="s">
        <v>1302</v>
      </c>
      <c r="C1076" s="12"/>
    </row>
    <row r="1077" s="2" customFormat="1" ht="13.5" spans="1:3">
      <c r="A1077" s="10">
        <v>220</v>
      </c>
      <c r="B1077" s="25" t="s">
        <v>1303</v>
      </c>
      <c r="C1077" s="12">
        <f>C1078+C1105+C1120</f>
        <v>110</v>
      </c>
    </row>
    <row r="1078" s="2" customFormat="1" ht="13.5" spans="1:3">
      <c r="A1078" s="10">
        <v>22001</v>
      </c>
      <c r="B1078" s="25" t="s">
        <v>1304</v>
      </c>
      <c r="C1078" s="12">
        <f>SUM(C1079:C1104)</f>
        <v>100</v>
      </c>
    </row>
    <row r="1079" s="2" customFormat="1" ht="13.5" spans="1:3">
      <c r="A1079" s="10">
        <v>2200101</v>
      </c>
      <c r="B1079" s="25" t="s">
        <v>493</v>
      </c>
      <c r="C1079" s="12"/>
    </row>
    <row r="1080" s="2" customFormat="1" ht="13.5" spans="1:3">
      <c r="A1080" s="10">
        <v>2200102</v>
      </c>
      <c r="B1080" s="25" t="s">
        <v>494</v>
      </c>
      <c r="C1080" s="12">
        <v>100</v>
      </c>
    </row>
    <row r="1081" s="2" customFormat="1" ht="13.5" spans="1:3">
      <c r="A1081" s="10">
        <v>2200103</v>
      </c>
      <c r="B1081" s="25" t="s">
        <v>495</v>
      </c>
      <c r="C1081" s="12"/>
    </row>
    <row r="1082" s="2" customFormat="1" ht="13.5" spans="1:3">
      <c r="A1082" s="10">
        <v>2200104</v>
      </c>
      <c r="B1082" s="25" t="s">
        <v>1305</v>
      </c>
      <c r="C1082" s="12"/>
    </row>
    <row r="1083" s="2" customFormat="1" ht="13.5" spans="1:3">
      <c r="A1083" s="10">
        <v>2200106</v>
      </c>
      <c r="B1083" s="25" t="s">
        <v>1306</v>
      </c>
      <c r="C1083" s="12"/>
    </row>
    <row r="1084" s="2" customFormat="1" ht="13.5" spans="1:3">
      <c r="A1084" s="10">
        <v>2200107</v>
      </c>
      <c r="B1084" s="25" t="s">
        <v>1307</v>
      </c>
      <c r="C1084" s="12"/>
    </row>
    <row r="1085" s="2" customFormat="1" ht="13.5" spans="1:3">
      <c r="A1085" s="10">
        <v>2200108</v>
      </c>
      <c r="B1085" s="25" t="s">
        <v>1308</v>
      </c>
      <c r="C1085" s="12"/>
    </row>
    <row r="1086" s="2" customFormat="1" ht="13.5" spans="1:3">
      <c r="A1086" s="10">
        <v>2200109</v>
      </c>
      <c r="B1086" s="25" t="s">
        <v>1309</v>
      </c>
      <c r="C1086" s="12"/>
    </row>
    <row r="1087" s="2" customFormat="1" ht="13.5" spans="1:3">
      <c r="A1087" s="10">
        <v>2200112</v>
      </c>
      <c r="B1087" s="25" t="s">
        <v>1310</v>
      </c>
      <c r="C1087" s="12"/>
    </row>
    <row r="1088" s="2" customFormat="1" ht="13.5" spans="1:3">
      <c r="A1088" s="10">
        <v>2200113</v>
      </c>
      <c r="B1088" s="25" t="s">
        <v>1311</v>
      </c>
      <c r="C1088" s="12"/>
    </row>
    <row r="1089" s="2" customFormat="1" ht="13.5" spans="1:3">
      <c r="A1089" s="10">
        <v>2200114</v>
      </c>
      <c r="B1089" s="25" t="s">
        <v>1312</v>
      </c>
      <c r="C1089" s="12"/>
    </row>
    <row r="1090" s="2" customFormat="1" ht="13.5" spans="1:3">
      <c r="A1090" s="10">
        <v>2200115</v>
      </c>
      <c r="B1090" s="25" t="s">
        <v>1313</v>
      </c>
      <c r="C1090" s="12"/>
    </row>
    <row r="1091" s="2" customFormat="1" ht="13.5" spans="1:3">
      <c r="A1091" s="10">
        <v>2200116</v>
      </c>
      <c r="B1091" s="25" t="s">
        <v>1314</v>
      </c>
      <c r="C1091" s="12"/>
    </row>
    <row r="1092" s="2" customFormat="1" ht="13.5" spans="1:3">
      <c r="A1092" s="10">
        <v>2200119</v>
      </c>
      <c r="B1092" s="25" t="s">
        <v>1315</v>
      </c>
      <c r="C1092" s="12"/>
    </row>
    <row r="1093" s="2" customFormat="1" ht="13.5" spans="1:3">
      <c r="A1093" s="10">
        <v>2200120</v>
      </c>
      <c r="B1093" s="25" t="s">
        <v>1316</v>
      </c>
      <c r="C1093" s="12"/>
    </row>
    <row r="1094" s="2" customFormat="1" ht="13.5" spans="1:3">
      <c r="A1094" s="10">
        <v>2200121</v>
      </c>
      <c r="B1094" s="25" t="s">
        <v>1317</v>
      </c>
      <c r="C1094" s="12"/>
    </row>
    <row r="1095" s="2" customFormat="1" ht="13.5" spans="1:3">
      <c r="A1095" s="10">
        <v>2200122</v>
      </c>
      <c r="B1095" s="25" t="s">
        <v>1318</v>
      </c>
      <c r="C1095" s="12"/>
    </row>
    <row r="1096" s="2" customFormat="1" ht="13.5" spans="1:3">
      <c r="A1096" s="10">
        <v>2200123</v>
      </c>
      <c r="B1096" s="25" t="s">
        <v>1319</v>
      </c>
      <c r="C1096" s="12"/>
    </row>
    <row r="1097" s="2" customFormat="1" ht="13.5" spans="1:3">
      <c r="A1097" s="10">
        <v>2200124</v>
      </c>
      <c r="B1097" s="25" t="s">
        <v>1320</v>
      </c>
      <c r="C1097" s="12"/>
    </row>
    <row r="1098" s="2" customFormat="1" ht="13.5" spans="1:3">
      <c r="A1098" s="10">
        <v>2200125</v>
      </c>
      <c r="B1098" s="25" t="s">
        <v>1321</v>
      </c>
      <c r="C1098" s="12"/>
    </row>
    <row r="1099" s="2" customFormat="1" ht="13.5" spans="1:3">
      <c r="A1099" s="10">
        <v>2200126</v>
      </c>
      <c r="B1099" s="25" t="s">
        <v>1322</v>
      </c>
      <c r="C1099" s="12"/>
    </row>
    <row r="1100" s="2" customFormat="1" ht="13.5" spans="1:3">
      <c r="A1100" s="10">
        <v>2200127</v>
      </c>
      <c r="B1100" s="25" t="s">
        <v>1323</v>
      </c>
      <c r="C1100" s="12"/>
    </row>
    <row r="1101" s="2" customFormat="1" ht="13.5" spans="1:3">
      <c r="A1101" s="10">
        <v>2200128</v>
      </c>
      <c r="B1101" s="25" t="s">
        <v>1324</v>
      </c>
      <c r="C1101" s="12"/>
    </row>
    <row r="1102" s="2" customFormat="1" ht="13.5" spans="1:3">
      <c r="A1102" s="10">
        <v>2200129</v>
      </c>
      <c r="B1102" s="25" t="s">
        <v>1325</v>
      </c>
      <c r="C1102" s="12"/>
    </row>
    <row r="1103" s="2" customFormat="1" ht="13.5" spans="1:3">
      <c r="A1103" s="10">
        <v>2200150</v>
      </c>
      <c r="B1103" s="25" t="s">
        <v>502</v>
      </c>
      <c r="C1103" s="12"/>
    </row>
    <row r="1104" s="2" customFormat="1" ht="13.5" spans="1:3">
      <c r="A1104" s="10">
        <v>2200199</v>
      </c>
      <c r="B1104" s="25" t="s">
        <v>1326</v>
      </c>
      <c r="C1104" s="12"/>
    </row>
    <row r="1105" s="2" customFormat="1" ht="13.5" spans="1:3">
      <c r="A1105" s="10">
        <v>22005</v>
      </c>
      <c r="B1105" s="25" t="s">
        <v>1327</v>
      </c>
      <c r="C1105" s="12">
        <f>SUM(C1106:C1119)</f>
        <v>10</v>
      </c>
    </row>
    <row r="1106" s="2" customFormat="1" ht="13.5" spans="1:3">
      <c r="A1106" s="10">
        <v>2200501</v>
      </c>
      <c r="B1106" s="25" t="s">
        <v>493</v>
      </c>
      <c r="C1106" s="12"/>
    </row>
    <row r="1107" s="2" customFormat="1" ht="13.5" spans="1:3">
      <c r="A1107" s="10">
        <v>2200502</v>
      </c>
      <c r="B1107" s="25" t="s">
        <v>494</v>
      </c>
      <c r="C1107" s="12">
        <v>10</v>
      </c>
    </row>
    <row r="1108" s="2" customFormat="1" ht="13.5" spans="1:3">
      <c r="A1108" s="10">
        <v>2200503</v>
      </c>
      <c r="B1108" s="25" t="s">
        <v>495</v>
      </c>
      <c r="C1108" s="12"/>
    </row>
    <row r="1109" s="2" customFormat="1" ht="13.5" spans="1:3">
      <c r="A1109" s="10">
        <v>2200504</v>
      </c>
      <c r="B1109" s="25" t="s">
        <v>1328</v>
      </c>
      <c r="C1109" s="12"/>
    </row>
    <row r="1110" s="2" customFormat="1" ht="13.5" spans="1:3">
      <c r="A1110" s="10">
        <v>2200506</v>
      </c>
      <c r="B1110" s="25" t="s">
        <v>1329</v>
      </c>
      <c r="C1110" s="12"/>
    </row>
    <row r="1111" s="2" customFormat="1" ht="13.5" spans="1:3">
      <c r="A1111" s="10">
        <v>2200507</v>
      </c>
      <c r="B1111" s="25" t="s">
        <v>1330</v>
      </c>
      <c r="C1111" s="12"/>
    </row>
    <row r="1112" s="2" customFormat="1" ht="13.5" spans="1:3">
      <c r="A1112" s="10">
        <v>2200508</v>
      </c>
      <c r="B1112" s="25" t="s">
        <v>1331</v>
      </c>
      <c r="C1112" s="12"/>
    </row>
    <row r="1113" s="2" customFormat="1" ht="13.5" spans="1:3">
      <c r="A1113" s="10">
        <v>2200509</v>
      </c>
      <c r="B1113" s="25" t="s">
        <v>1332</v>
      </c>
      <c r="C1113" s="12"/>
    </row>
    <row r="1114" s="2" customFormat="1" ht="13.5" spans="1:3">
      <c r="A1114" s="10">
        <v>2200510</v>
      </c>
      <c r="B1114" s="25" t="s">
        <v>1333</v>
      </c>
      <c r="C1114" s="12"/>
    </row>
    <row r="1115" s="2" customFormat="1" ht="13.5" spans="1:3">
      <c r="A1115" s="10">
        <v>2200511</v>
      </c>
      <c r="B1115" s="25" t="s">
        <v>1334</v>
      </c>
      <c r="C1115" s="12"/>
    </row>
    <row r="1116" s="2" customFormat="1" ht="13.5" spans="1:3">
      <c r="A1116" s="10">
        <v>2200512</v>
      </c>
      <c r="B1116" s="25" t="s">
        <v>1335</v>
      </c>
      <c r="C1116" s="12"/>
    </row>
    <row r="1117" s="2" customFormat="1" ht="13.5" spans="1:3">
      <c r="A1117" s="10">
        <v>2200513</v>
      </c>
      <c r="B1117" s="25" t="s">
        <v>1336</v>
      </c>
      <c r="C1117" s="12"/>
    </row>
    <row r="1118" s="2" customFormat="1" ht="13.5" spans="1:3">
      <c r="A1118" s="10">
        <v>2200514</v>
      </c>
      <c r="B1118" s="25" t="s">
        <v>1337</v>
      </c>
      <c r="C1118" s="12"/>
    </row>
    <row r="1119" s="2" customFormat="1" ht="13.5" spans="1:3">
      <c r="A1119" s="10">
        <v>2200599</v>
      </c>
      <c r="B1119" s="25" t="s">
        <v>1338</v>
      </c>
      <c r="C1119" s="12"/>
    </row>
    <row r="1120" s="2" customFormat="1" ht="13.5" spans="1:3">
      <c r="A1120" s="10">
        <v>22099</v>
      </c>
      <c r="B1120" s="25" t="s">
        <v>1339</v>
      </c>
      <c r="C1120" s="12"/>
    </row>
    <row r="1121" s="2" customFormat="1" ht="13.5" spans="1:3">
      <c r="A1121" s="10">
        <v>221</v>
      </c>
      <c r="B1121" s="25" t="s">
        <v>1340</v>
      </c>
      <c r="C1121" s="12">
        <f>C1122+C1133+C1137</f>
        <v>96</v>
      </c>
    </row>
    <row r="1122" s="2" customFormat="1" ht="13.5" spans="1:3">
      <c r="A1122" s="10">
        <v>22101</v>
      </c>
      <c r="B1122" s="25" t="s">
        <v>1341</v>
      </c>
      <c r="C1122" s="12">
        <f>SUM(C1123:C1132)</f>
        <v>96</v>
      </c>
    </row>
    <row r="1123" s="2" customFormat="1" ht="13.5" spans="1:3">
      <c r="A1123" s="10">
        <v>2210101</v>
      </c>
      <c r="B1123" s="25" t="s">
        <v>1342</v>
      </c>
      <c r="C1123" s="12"/>
    </row>
    <row r="1124" s="2" customFormat="1" ht="13.5" spans="1:3">
      <c r="A1124" s="10">
        <v>2210102</v>
      </c>
      <c r="B1124" s="25" t="s">
        <v>1343</v>
      </c>
      <c r="C1124" s="12"/>
    </row>
    <row r="1125" s="2" customFormat="1" ht="13.5" spans="1:3">
      <c r="A1125" s="10">
        <v>2210103</v>
      </c>
      <c r="B1125" s="25" t="s">
        <v>1344</v>
      </c>
      <c r="C1125" s="12"/>
    </row>
    <row r="1126" s="2" customFormat="1" ht="13.5" spans="1:3">
      <c r="A1126" s="10">
        <v>2210104</v>
      </c>
      <c r="B1126" s="25" t="s">
        <v>1345</v>
      </c>
      <c r="C1126" s="12"/>
    </row>
    <row r="1127" s="2" customFormat="1" ht="13.5" spans="1:3">
      <c r="A1127" s="10">
        <v>2210105</v>
      </c>
      <c r="B1127" s="25" t="s">
        <v>1346</v>
      </c>
      <c r="C1127" s="12"/>
    </row>
    <row r="1128" s="2" customFormat="1" ht="13.5" spans="1:3">
      <c r="A1128" s="10">
        <v>2210106</v>
      </c>
      <c r="B1128" s="25" t="s">
        <v>1347</v>
      </c>
      <c r="C1128" s="12">
        <v>96</v>
      </c>
    </row>
    <row r="1129" s="2" customFormat="1" ht="13.5" spans="1:3">
      <c r="A1129" s="10">
        <v>2210107</v>
      </c>
      <c r="B1129" s="25" t="s">
        <v>1348</v>
      </c>
      <c r="C1129" s="12"/>
    </row>
    <row r="1130" s="2" customFormat="1" ht="13.5" spans="1:3">
      <c r="A1130" s="10">
        <v>2210108</v>
      </c>
      <c r="B1130" s="25" t="s">
        <v>1349</v>
      </c>
      <c r="C1130" s="12"/>
    </row>
    <row r="1131" s="2" customFormat="1" ht="13.5" spans="1:3">
      <c r="A1131" s="10">
        <v>2210109</v>
      </c>
      <c r="B1131" s="25" t="s">
        <v>1350</v>
      </c>
      <c r="C1131" s="12"/>
    </row>
    <row r="1132" s="2" customFormat="1" ht="13.5" spans="1:3">
      <c r="A1132" s="10">
        <v>2210199</v>
      </c>
      <c r="B1132" s="25" t="s">
        <v>1351</v>
      </c>
      <c r="C1132" s="12"/>
    </row>
    <row r="1133" s="2" customFormat="1" ht="13.5" spans="1:3">
      <c r="A1133" s="10">
        <v>22102</v>
      </c>
      <c r="B1133" s="25" t="s">
        <v>1352</v>
      </c>
      <c r="C1133" s="12">
        <f>SUM(C1134:C1136)</f>
        <v>0</v>
      </c>
    </row>
    <row r="1134" s="2" customFormat="1" ht="13.5" spans="1:3">
      <c r="A1134" s="10">
        <v>2210201</v>
      </c>
      <c r="B1134" s="25" t="s">
        <v>1353</v>
      </c>
      <c r="C1134" s="12"/>
    </row>
    <row r="1135" s="2" customFormat="1" ht="13.5" spans="1:3">
      <c r="A1135" s="10">
        <v>2210202</v>
      </c>
      <c r="B1135" s="25" t="s">
        <v>1354</v>
      </c>
      <c r="C1135" s="12"/>
    </row>
    <row r="1136" s="2" customFormat="1" ht="13.5" spans="1:3">
      <c r="A1136" s="10">
        <v>2210203</v>
      </c>
      <c r="B1136" s="25" t="s">
        <v>1355</v>
      </c>
      <c r="C1136" s="12"/>
    </row>
    <row r="1137" s="2" customFormat="1" ht="13.5" spans="1:3">
      <c r="A1137" s="10">
        <v>22103</v>
      </c>
      <c r="B1137" s="25" t="s">
        <v>1356</v>
      </c>
      <c r="C1137" s="12">
        <f>SUM(C1138:C1140)</f>
        <v>0</v>
      </c>
    </row>
    <row r="1138" s="2" customFormat="1" ht="13.5" spans="1:3">
      <c r="A1138" s="10">
        <v>2210301</v>
      </c>
      <c r="B1138" s="25" t="s">
        <v>1357</v>
      </c>
      <c r="C1138" s="12"/>
    </row>
    <row r="1139" s="2" customFormat="1" ht="13.5" spans="1:3">
      <c r="A1139" s="10">
        <v>2210302</v>
      </c>
      <c r="B1139" s="25" t="s">
        <v>1358</v>
      </c>
      <c r="C1139" s="12"/>
    </row>
    <row r="1140" s="2" customFormat="1" ht="13.5" spans="1:3">
      <c r="A1140" s="10">
        <v>2210399</v>
      </c>
      <c r="B1140" s="25" t="s">
        <v>1359</v>
      </c>
      <c r="C1140" s="12"/>
    </row>
    <row r="1141" s="2" customFormat="1" ht="13.5" spans="1:3">
      <c r="A1141" s="10">
        <v>222</v>
      </c>
      <c r="B1141" s="25" t="s">
        <v>1360</v>
      </c>
      <c r="C1141" s="12">
        <f>C1142+C1160+C1166+C1172</f>
        <v>0</v>
      </c>
    </row>
    <row r="1142" s="2" customFormat="1" ht="13.5" spans="1:3">
      <c r="A1142" s="10">
        <v>22201</v>
      </c>
      <c r="B1142" s="25" t="s">
        <v>1361</v>
      </c>
      <c r="C1142" s="12">
        <f>SUM(C1143:C1159)</f>
        <v>0</v>
      </c>
    </row>
    <row r="1143" s="2" customFormat="1" ht="13.5" spans="1:3">
      <c r="A1143" s="10">
        <v>2220101</v>
      </c>
      <c r="B1143" s="25" t="s">
        <v>493</v>
      </c>
      <c r="C1143" s="12"/>
    </row>
    <row r="1144" s="2" customFormat="1" ht="13.5" spans="1:3">
      <c r="A1144" s="10">
        <v>2220102</v>
      </c>
      <c r="B1144" s="25" t="s">
        <v>494</v>
      </c>
      <c r="C1144" s="12"/>
    </row>
    <row r="1145" s="2" customFormat="1" ht="13.5" spans="1:3">
      <c r="A1145" s="10">
        <v>2220103</v>
      </c>
      <c r="B1145" s="25" t="s">
        <v>495</v>
      </c>
      <c r="C1145" s="12"/>
    </row>
    <row r="1146" s="2" customFormat="1" ht="13.5" spans="1:3">
      <c r="A1146" s="10">
        <v>2220104</v>
      </c>
      <c r="B1146" s="25" t="s">
        <v>1362</v>
      </c>
      <c r="C1146" s="12"/>
    </row>
    <row r="1147" s="2" customFormat="1" ht="13.5" spans="1:3">
      <c r="A1147" s="10">
        <v>2220105</v>
      </c>
      <c r="B1147" s="25" t="s">
        <v>1363</v>
      </c>
      <c r="C1147" s="12"/>
    </row>
    <row r="1148" s="2" customFormat="1" ht="13.5" spans="1:3">
      <c r="A1148" s="10">
        <v>2220106</v>
      </c>
      <c r="B1148" s="25" t="s">
        <v>1364</v>
      </c>
      <c r="C1148" s="12"/>
    </row>
    <row r="1149" s="2" customFormat="1" ht="13.5" spans="1:3">
      <c r="A1149" s="10">
        <v>2220107</v>
      </c>
      <c r="B1149" s="25" t="s">
        <v>1365</v>
      </c>
      <c r="C1149" s="12"/>
    </row>
    <row r="1150" s="2" customFormat="1" ht="13.5" spans="1:3">
      <c r="A1150" s="10">
        <v>2220112</v>
      </c>
      <c r="B1150" s="25" t="s">
        <v>1366</v>
      </c>
      <c r="C1150" s="12"/>
    </row>
    <row r="1151" s="2" customFormat="1" ht="13.5" spans="1:3">
      <c r="A1151" s="10">
        <v>2220113</v>
      </c>
      <c r="B1151" s="25" t="s">
        <v>1367</v>
      </c>
      <c r="C1151" s="12"/>
    </row>
    <row r="1152" s="2" customFormat="1" ht="13.5" spans="1:3">
      <c r="A1152" s="10">
        <v>2220114</v>
      </c>
      <c r="B1152" s="25" t="s">
        <v>1368</v>
      </c>
      <c r="C1152" s="12"/>
    </row>
    <row r="1153" s="2" customFormat="1" ht="13.5" spans="1:3">
      <c r="A1153" s="10">
        <v>2220115</v>
      </c>
      <c r="B1153" s="25" t="s">
        <v>1369</v>
      </c>
      <c r="C1153" s="12"/>
    </row>
    <row r="1154" s="2" customFormat="1" ht="13.5" spans="1:3">
      <c r="A1154" s="10">
        <v>2220118</v>
      </c>
      <c r="B1154" s="25" t="s">
        <v>1370</v>
      </c>
      <c r="C1154" s="12"/>
    </row>
    <row r="1155" s="2" customFormat="1" ht="13.5" spans="1:3">
      <c r="A1155" s="10">
        <v>2220119</v>
      </c>
      <c r="B1155" s="25" t="s">
        <v>1371</v>
      </c>
      <c r="C1155" s="12"/>
    </row>
    <row r="1156" s="2" customFormat="1" ht="13.5" spans="1:3">
      <c r="A1156" s="10">
        <v>2220120</v>
      </c>
      <c r="B1156" s="25" t="s">
        <v>1372</v>
      </c>
      <c r="C1156" s="12"/>
    </row>
    <row r="1157" s="2" customFormat="1" ht="13.5" spans="1:3">
      <c r="A1157" s="10">
        <v>2220121</v>
      </c>
      <c r="B1157" s="25" t="s">
        <v>1373</v>
      </c>
      <c r="C1157" s="12"/>
    </row>
    <row r="1158" s="2" customFormat="1" ht="13.5" spans="1:3">
      <c r="A1158" s="10">
        <v>2220150</v>
      </c>
      <c r="B1158" s="25" t="s">
        <v>502</v>
      </c>
      <c r="C1158" s="12"/>
    </row>
    <row r="1159" s="2" customFormat="1" ht="13.5" spans="1:3">
      <c r="A1159" s="10">
        <v>2220199</v>
      </c>
      <c r="B1159" s="25" t="s">
        <v>1374</v>
      </c>
      <c r="C1159" s="12"/>
    </row>
    <row r="1160" s="2" customFormat="1" ht="13.5" spans="1:3">
      <c r="A1160" s="10">
        <v>22203</v>
      </c>
      <c r="B1160" s="25" t="s">
        <v>1375</v>
      </c>
      <c r="C1160" s="12">
        <f>SUM(C1161:C1165)</f>
        <v>0</v>
      </c>
    </row>
    <row r="1161" s="2" customFormat="1" ht="13.5" spans="1:3">
      <c r="A1161" s="10">
        <v>2220301</v>
      </c>
      <c r="B1161" s="25" t="s">
        <v>1376</v>
      </c>
      <c r="C1161" s="12"/>
    </row>
    <row r="1162" s="2" customFormat="1" ht="13.5" spans="1:3">
      <c r="A1162" s="10">
        <v>2220303</v>
      </c>
      <c r="B1162" s="25" t="s">
        <v>1377</v>
      </c>
      <c r="C1162" s="12"/>
    </row>
    <row r="1163" s="2" customFormat="1" ht="13.5" spans="1:3">
      <c r="A1163" s="10">
        <v>2220304</v>
      </c>
      <c r="B1163" s="25" t="s">
        <v>1378</v>
      </c>
      <c r="C1163" s="12"/>
    </row>
    <row r="1164" s="2" customFormat="1" ht="13.5" spans="1:3">
      <c r="A1164" s="10">
        <v>2220305</v>
      </c>
      <c r="B1164" s="25" t="s">
        <v>1379</v>
      </c>
      <c r="C1164" s="12"/>
    </row>
    <row r="1165" s="2" customFormat="1" ht="13.5" spans="1:3">
      <c r="A1165" s="10">
        <v>2220399</v>
      </c>
      <c r="B1165" s="25" t="s">
        <v>1380</v>
      </c>
      <c r="C1165" s="12"/>
    </row>
    <row r="1166" s="2" customFormat="1" ht="13.5" spans="1:3">
      <c r="A1166" s="10">
        <v>22204</v>
      </c>
      <c r="B1166" s="25" t="s">
        <v>1381</v>
      </c>
      <c r="C1166" s="12">
        <f>SUM(C1167:C1171)</f>
        <v>0</v>
      </c>
    </row>
    <row r="1167" s="2" customFormat="1" ht="13.5" spans="1:3">
      <c r="A1167" s="10">
        <v>2220401</v>
      </c>
      <c r="B1167" s="25" t="s">
        <v>1382</v>
      </c>
      <c r="C1167" s="12"/>
    </row>
    <row r="1168" s="2" customFormat="1" ht="13.5" spans="1:3">
      <c r="A1168" s="10">
        <v>2220402</v>
      </c>
      <c r="B1168" s="25" t="s">
        <v>1383</v>
      </c>
      <c r="C1168" s="12"/>
    </row>
    <row r="1169" s="2" customFormat="1" ht="13.5" spans="1:3">
      <c r="A1169" s="10">
        <v>2220403</v>
      </c>
      <c r="B1169" s="25" t="s">
        <v>1384</v>
      </c>
      <c r="C1169" s="12"/>
    </row>
    <row r="1170" s="2" customFormat="1" ht="13.5" spans="1:3">
      <c r="A1170" s="10">
        <v>2220404</v>
      </c>
      <c r="B1170" s="25" t="s">
        <v>1385</v>
      </c>
      <c r="C1170" s="12"/>
    </row>
    <row r="1171" s="2" customFormat="1" ht="13.5" spans="1:3">
      <c r="A1171" s="10">
        <v>2220499</v>
      </c>
      <c r="B1171" s="25" t="s">
        <v>1386</v>
      </c>
      <c r="C1171" s="12"/>
    </row>
    <row r="1172" s="2" customFormat="1" ht="13.5" spans="1:3">
      <c r="A1172" s="10">
        <v>22205</v>
      </c>
      <c r="B1172" s="25" t="s">
        <v>1387</v>
      </c>
      <c r="C1172" s="12">
        <f>SUM(C1173:C1184)</f>
        <v>0</v>
      </c>
    </row>
    <row r="1173" s="2" customFormat="1" ht="13.5" spans="1:3">
      <c r="A1173" s="10">
        <v>2220501</v>
      </c>
      <c r="B1173" s="25" t="s">
        <v>1388</v>
      </c>
      <c r="C1173" s="12"/>
    </row>
    <row r="1174" s="2" customFormat="1" ht="13.5" spans="1:3">
      <c r="A1174" s="10">
        <v>2220502</v>
      </c>
      <c r="B1174" s="25" t="s">
        <v>1389</v>
      </c>
      <c r="C1174" s="12"/>
    </row>
    <row r="1175" s="2" customFormat="1" ht="13.5" spans="1:3">
      <c r="A1175" s="10">
        <v>2220503</v>
      </c>
      <c r="B1175" s="25" t="s">
        <v>1390</v>
      </c>
      <c r="C1175" s="12"/>
    </row>
    <row r="1176" s="2" customFormat="1" ht="13.5" spans="1:3">
      <c r="A1176" s="10">
        <v>2220504</v>
      </c>
      <c r="B1176" s="25" t="s">
        <v>1391</v>
      </c>
      <c r="C1176" s="12"/>
    </row>
    <row r="1177" s="2" customFormat="1" ht="13.5" spans="1:3">
      <c r="A1177" s="10">
        <v>2220505</v>
      </c>
      <c r="B1177" s="25" t="s">
        <v>1392</v>
      </c>
      <c r="C1177" s="12"/>
    </row>
    <row r="1178" s="2" customFormat="1" ht="13.5" spans="1:3">
      <c r="A1178" s="10">
        <v>2220506</v>
      </c>
      <c r="B1178" s="25" t="s">
        <v>1393</v>
      </c>
      <c r="C1178" s="12"/>
    </row>
    <row r="1179" s="2" customFormat="1" ht="13.5" spans="1:3">
      <c r="A1179" s="10">
        <v>2220507</v>
      </c>
      <c r="B1179" s="25" t="s">
        <v>1394</v>
      </c>
      <c r="C1179" s="12"/>
    </row>
    <row r="1180" s="2" customFormat="1" ht="13.5" spans="1:3">
      <c r="A1180" s="10">
        <v>2220508</v>
      </c>
      <c r="B1180" s="25" t="s">
        <v>1395</v>
      </c>
      <c r="C1180" s="12"/>
    </row>
    <row r="1181" s="2" customFormat="1" ht="13.5" spans="1:3">
      <c r="A1181" s="10">
        <v>2220509</v>
      </c>
      <c r="B1181" s="25" t="s">
        <v>1396</v>
      </c>
      <c r="C1181" s="12"/>
    </row>
    <row r="1182" s="2" customFormat="1" ht="13.5" spans="1:3">
      <c r="A1182" s="10">
        <v>2220510</v>
      </c>
      <c r="B1182" s="25" t="s">
        <v>1397</v>
      </c>
      <c r="C1182" s="12"/>
    </row>
    <row r="1183" s="2" customFormat="1" ht="13.5" spans="1:3">
      <c r="A1183" s="10">
        <v>2220511</v>
      </c>
      <c r="B1183" s="25" t="s">
        <v>1398</v>
      </c>
      <c r="C1183" s="12"/>
    </row>
    <row r="1184" s="2" customFormat="1" ht="13.5" spans="1:3">
      <c r="A1184" s="10">
        <v>2220599</v>
      </c>
      <c r="B1184" s="25" t="s">
        <v>1399</v>
      </c>
      <c r="C1184" s="12"/>
    </row>
    <row r="1185" s="2" customFormat="1" ht="13.5" spans="1:3">
      <c r="A1185" s="10">
        <v>224</v>
      </c>
      <c r="B1185" s="25" t="s">
        <v>1400</v>
      </c>
      <c r="C1185" s="12">
        <f>C1186+C1197+C1203+C1211+C1224+C1228+C1232</f>
        <v>666</v>
      </c>
    </row>
    <row r="1186" s="2" customFormat="1" ht="13.5" spans="1:3">
      <c r="A1186" s="10">
        <v>22401</v>
      </c>
      <c r="B1186" s="25" t="s">
        <v>1401</v>
      </c>
      <c r="C1186" s="12">
        <f>SUM(C1187:C1196)</f>
        <v>658</v>
      </c>
    </row>
    <row r="1187" s="2" customFormat="1" ht="13.5" spans="1:3">
      <c r="A1187" s="10">
        <v>2240101</v>
      </c>
      <c r="B1187" s="25" t="s">
        <v>493</v>
      </c>
      <c r="C1187" s="12">
        <v>478</v>
      </c>
    </row>
    <row r="1188" s="2" customFormat="1" ht="13.5" spans="1:3">
      <c r="A1188" s="10">
        <v>2240102</v>
      </c>
      <c r="B1188" s="25" t="s">
        <v>494</v>
      </c>
      <c r="C1188" s="12">
        <v>2</v>
      </c>
    </row>
    <row r="1189" s="2" customFormat="1" ht="13.5" spans="1:3">
      <c r="A1189" s="10">
        <v>2240103</v>
      </c>
      <c r="B1189" s="25" t="s">
        <v>495</v>
      </c>
      <c r="C1189" s="12"/>
    </row>
    <row r="1190" s="2" customFormat="1" ht="13.5" spans="1:3">
      <c r="A1190" s="10">
        <v>2240104</v>
      </c>
      <c r="B1190" s="25" t="s">
        <v>1402</v>
      </c>
      <c r="C1190" s="12">
        <v>52</v>
      </c>
    </row>
    <row r="1191" s="2" customFormat="1" ht="13.5" spans="1:3">
      <c r="A1191" s="10">
        <v>2240105</v>
      </c>
      <c r="B1191" s="25" t="s">
        <v>1403</v>
      </c>
      <c r="C1191" s="12"/>
    </row>
    <row r="1192" s="2" customFormat="1" ht="13.5" spans="1:3">
      <c r="A1192" s="10">
        <v>2240106</v>
      </c>
      <c r="B1192" s="25" t="s">
        <v>1404</v>
      </c>
      <c r="C1192" s="12">
        <v>126</v>
      </c>
    </row>
    <row r="1193" s="2" customFormat="1" ht="13.5" spans="1:3">
      <c r="A1193" s="10">
        <v>2240108</v>
      </c>
      <c r="B1193" s="25" t="s">
        <v>1405</v>
      </c>
      <c r="C1193" s="12"/>
    </row>
    <row r="1194" s="2" customFormat="1" ht="13.5" spans="1:3">
      <c r="A1194" s="10">
        <v>2240109</v>
      </c>
      <c r="B1194" s="25" t="s">
        <v>1406</v>
      </c>
      <c r="C1194" s="12"/>
    </row>
    <row r="1195" s="2" customFormat="1" ht="13.5" spans="1:3">
      <c r="A1195" s="10">
        <v>2240150</v>
      </c>
      <c r="B1195" s="25" t="s">
        <v>502</v>
      </c>
      <c r="C1195" s="12"/>
    </row>
    <row r="1196" s="2" customFormat="1" ht="13.5" spans="1:3">
      <c r="A1196" s="10">
        <v>2240199</v>
      </c>
      <c r="B1196" s="25" t="s">
        <v>1407</v>
      </c>
      <c r="C1196" s="12"/>
    </row>
    <row r="1197" s="2" customFormat="1" ht="13.5" spans="1:3">
      <c r="A1197" s="10">
        <v>22402</v>
      </c>
      <c r="B1197" s="25" t="s">
        <v>1408</v>
      </c>
      <c r="C1197" s="12">
        <f>SUM(C1198:C1202)</f>
        <v>0</v>
      </c>
    </row>
    <row r="1198" s="2" customFormat="1" ht="13.5" spans="1:3">
      <c r="A1198" s="10">
        <v>2240201</v>
      </c>
      <c r="B1198" s="25" t="s">
        <v>493</v>
      </c>
      <c r="C1198" s="12"/>
    </row>
    <row r="1199" s="2" customFormat="1" ht="13.5" spans="1:3">
      <c r="A1199" s="10">
        <v>2240202</v>
      </c>
      <c r="B1199" s="25" t="s">
        <v>494</v>
      </c>
      <c r="C1199" s="12"/>
    </row>
    <row r="1200" s="2" customFormat="1" ht="13.5" spans="1:3">
      <c r="A1200" s="10">
        <v>2240203</v>
      </c>
      <c r="B1200" s="25" t="s">
        <v>495</v>
      </c>
      <c r="C1200" s="12"/>
    </row>
    <row r="1201" s="2" customFormat="1" ht="13.5" spans="1:3">
      <c r="A1201" s="10">
        <v>2240204</v>
      </c>
      <c r="B1201" s="25" t="s">
        <v>1409</v>
      </c>
      <c r="C1201" s="12"/>
    </row>
    <row r="1202" s="2" customFormat="1" ht="13.5" spans="1:3">
      <c r="A1202" s="10">
        <v>2240299</v>
      </c>
      <c r="B1202" s="25" t="s">
        <v>1410</v>
      </c>
      <c r="C1202" s="12"/>
    </row>
    <row r="1203" s="2" customFormat="1" ht="13.5" spans="1:3">
      <c r="A1203" s="10">
        <v>22404</v>
      </c>
      <c r="B1203" s="25" t="s">
        <v>1411</v>
      </c>
      <c r="C1203" s="12">
        <f>SUM(C1204:C1210)</f>
        <v>0</v>
      </c>
    </row>
    <row r="1204" s="2" customFormat="1" ht="13.5" spans="1:3">
      <c r="A1204" s="10">
        <v>2240401</v>
      </c>
      <c r="B1204" s="25" t="s">
        <v>493</v>
      </c>
      <c r="C1204" s="12"/>
    </row>
    <row r="1205" s="2" customFormat="1" ht="13.5" spans="1:3">
      <c r="A1205" s="10">
        <v>2240402</v>
      </c>
      <c r="B1205" s="25" t="s">
        <v>494</v>
      </c>
      <c r="C1205" s="12"/>
    </row>
    <row r="1206" s="2" customFormat="1" ht="13.5" spans="1:3">
      <c r="A1206" s="10">
        <v>2240403</v>
      </c>
      <c r="B1206" s="25" t="s">
        <v>495</v>
      </c>
      <c r="C1206" s="12"/>
    </row>
    <row r="1207" s="2" customFormat="1" ht="13.5" spans="1:3">
      <c r="A1207" s="10">
        <v>2240404</v>
      </c>
      <c r="B1207" s="25" t="s">
        <v>1412</v>
      </c>
      <c r="C1207" s="12"/>
    </row>
    <row r="1208" s="2" customFormat="1" ht="13.5" spans="1:3">
      <c r="A1208" s="10">
        <v>2240405</v>
      </c>
      <c r="B1208" s="25" t="s">
        <v>1413</v>
      </c>
      <c r="C1208" s="12"/>
    </row>
    <row r="1209" s="2" customFormat="1" ht="13.5" spans="1:3">
      <c r="A1209" s="10">
        <v>2240450</v>
      </c>
      <c r="B1209" s="25" t="s">
        <v>502</v>
      </c>
      <c r="C1209" s="12"/>
    </row>
    <row r="1210" s="2" customFormat="1" ht="13.5" spans="1:3">
      <c r="A1210" s="10">
        <v>2240499</v>
      </c>
      <c r="B1210" s="25" t="s">
        <v>1414</v>
      </c>
      <c r="C1210" s="12"/>
    </row>
    <row r="1211" s="2" customFormat="1" ht="13.5" spans="1:3">
      <c r="A1211" s="10">
        <v>22405</v>
      </c>
      <c r="B1211" s="25" t="s">
        <v>1415</v>
      </c>
      <c r="C1211" s="12">
        <f>SUM(C1212:C1223)</f>
        <v>0</v>
      </c>
    </row>
    <row r="1212" s="2" customFormat="1" ht="13.5" spans="1:3">
      <c r="A1212" s="10">
        <v>2240501</v>
      </c>
      <c r="B1212" s="25" t="s">
        <v>493</v>
      </c>
      <c r="C1212" s="12"/>
    </row>
    <row r="1213" s="2" customFormat="1" ht="13.5" spans="1:3">
      <c r="A1213" s="10">
        <v>2240502</v>
      </c>
      <c r="B1213" s="25" t="s">
        <v>494</v>
      </c>
      <c r="C1213" s="12"/>
    </row>
    <row r="1214" s="2" customFormat="1" ht="13.5" spans="1:3">
      <c r="A1214" s="10">
        <v>2240503</v>
      </c>
      <c r="B1214" s="25" t="s">
        <v>495</v>
      </c>
      <c r="C1214" s="12"/>
    </row>
    <row r="1215" s="2" customFormat="1" ht="13.5" spans="1:3">
      <c r="A1215" s="10">
        <v>2240504</v>
      </c>
      <c r="B1215" s="25" t="s">
        <v>1416</v>
      </c>
      <c r="C1215" s="12"/>
    </row>
    <row r="1216" s="2" customFormat="1" ht="13.5" spans="1:3">
      <c r="A1216" s="10">
        <v>2240505</v>
      </c>
      <c r="B1216" s="25" t="s">
        <v>1417</v>
      </c>
      <c r="C1216" s="12"/>
    </row>
    <row r="1217" s="2" customFormat="1" ht="13.5" spans="1:3">
      <c r="A1217" s="10">
        <v>2240506</v>
      </c>
      <c r="B1217" s="25" t="s">
        <v>1418</v>
      </c>
      <c r="C1217" s="12"/>
    </row>
    <row r="1218" s="2" customFormat="1" ht="13.5" spans="1:3">
      <c r="A1218" s="10">
        <v>2240507</v>
      </c>
      <c r="B1218" s="25" t="s">
        <v>1419</v>
      </c>
      <c r="C1218" s="12"/>
    </row>
    <row r="1219" s="2" customFormat="1" ht="13.5" spans="1:3">
      <c r="A1219" s="10">
        <v>2240508</v>
      </c>
      <c r="B1219" s="25" t="s">
        <v>1420</v>
      </c>
      <c r="C1219" s="12"/>
    </row>
    <row r="1220" s="2" customFormat="1" ht="13.5" spans="1:3">
      <c r="A1220" s="10">
        <v>2240509</v>
      </c>
      <c r="B1220" s="25" t="s">
        <v>1421</v>
      </c>
      <c r="C1220" s="12"/>
    </row>
    <row r="1221" s="2" customFormat="1" ht="13.5" spans="1:3">
      <c r="A1221" s="10">
        <v>2240510</v>
      </c>
      <c r="B1221" s="25" t="s">
        <v>1422</v>
      </c>
      <c r="C1221" s="12"/>
    </row>
    <row r="1222" s="2" customFormat="1" ht="13.5" spans="1:3">
      <c r="A1222" s="10">
        <v>2240550</v>
      </c>
      <c r="B1222" s="25" t="s">
        <v>1423</v>
      </c>
      <c r="C1222" s="12"/>
    </row>
    <row r="1223" s="2" customFormat="1" ht="13.5" spans="1:3">
      <c r="A1223" s="10">
        <v>2240599</v>
      </c>
      <c r="B1223" s="25" t="s">
        <v>1424</v>
      </c>
      <c r="C1223" s="12"/>
    </row>
    <row r="1224" s="2" customFormat="1" ht="13.5" spans="1:3">
      <c r="A1224" s="10">
        <v>22406</v>
      </c>
      <c r="B1224" s="25" t="s">
        <v>1425</v>
      </c>
      <c r="C1224" s="12">
        <f>SUM(C1225:C1227)</f>
        <v>0</v>
      </c>
    </row>
    <row r="1225" s="2" customFormat="1" ht="13.5" spans="1:3">
      <c r="A1225" s="10">
        <v>2240601</v>
      </c>
      <c r="B1225" s="25" t="s">
        <v>1426</v>
      </c>
      <c r="C1225" s="12"/>
    </row>
    <row r="1226" s="2" customFormat="1" ht="13.5" spans="1:3">
      <c r="A1226" s="10">
        <v>2240602</v>
      </c>
      <c r="B1226" s="25" t="s">
        <v>1427</v>
      </c>
      <c r="C1226" s="12"/>
    </row>
    <row r="1227" s="2" customFormat="1" ht="13.5" spans="1:3">
      <c r="A1227" s="10">
        <v>2240699</v>
      </c>
      <c r="B1227" s="25" t="s">
        <v>1428</v>
      </c>
      <c r="C1227" s="12"/>
    </row>
    <row r="1228" s="2" customFormat="1" ht="13.5" spans="1:3">
      <c r="A1228" s="10">
        <v>22407</v>
      </c>
      <c r="B1228" s="25" t="s">
        <v>1429</v>
      </c>
      <c r="C1228" s="12">
        <f>SUM(C1229:C1231)</f>
        <v>8</v>
      </c>
    </row>
    <row r="1229" s="2" customFormat="1" ht="13.5" spans="1:3">
      <c r="A1229" s="10">
        <v>2240703</v>
      </c>
      <c r="B1229" s="25" t="s">
        <v>1430</v>
      </c>
      <c r="C1229" s="12"/>
    </row>
    <row r="1230" s="2" customFormat="1" ht="13.5" spans="1:3">
      <c r="A1230" s="10">
        <v>2240704</v>
      </c>
      <c r="B1230" s="25" t="s">
        <v>1431</v>
      </c>
      <c r="C1230" s="12">
        <v>8</v>
      </c>
    </row>
    <row r="1231" s="2" customFormat="1" ht="13.5" spans="1:3">
      <c r="A1231" s="10">
        <v>2240799</v>
      </c>
      <c r="B1231" s="25" t="s">
        <v>1432</v>
      </c>
      <c r="C1231" s="12"/>
    </row>
    <row r="1232" s="2" customFormat="1" ht="13.5" spans="1:3">
      <c r="A1232" s="10">
        <v>22499</v>
      </c>
      <c r="B1232" s="25" t="s">
        <v>1433</v>
      </c>
      <c r="C1232" s="12"/>
    </row>
    <row r="1233" s="2" customFormat="1" ht="13.5" spans="1:3">
      <c r="A1233" s="10">
        <v>227</v>
      </c>
      <c r="B1233" s="25" t="s">
        <v>1434</v>
      </c>
      <c r="C1233" s="12">
        <v>600</v>
      </c>
    </row>
    <row r="1234" s="2" customFormat="1" ht="13.5" spans="1:3">
      <c r="A1234" s="10">
        <v>229</v>
      </c>
      <c r="B1234" s="11" t="s">
        <v>241</v>
      </c>
      <c r="C1234" s="12">
        <v>40</v>
      </c>
    </row>
    <row r="1235" s="2" customFormat="1" ht="13.5" spans="1:3">
      <c r="A1235" s="10">
        <v>22902</v>
      </c>
      <c r="B1235" s="11" t="s">
        <v>1435</v>
      </c>
      <c r="C1235" s="12"/>
    </row>
    <row r="1236" s="2" customFormat="1" ht="13.5" spans="1:3">
      <c r="A1236" s="10">
        <v>22999</v>
      </c>
      <c r="B1236" s="11" t="s">
        <v>1302</v>
      </c>
      <c r="C1236" s="12">
        <v>40</v>
      </c>
    </row>
    <row r="1237" s="2" customFormat="1" ht="13.5" spans="1:3">
      <c r="A1237" s="10">
        <v>232</v>
      </c>
      <c r="B1237" s="25" t="s">
        <v>1436</v>
      </c>
      <c r="C1237" s="12">
        <f>C1238</f>
        <v>1566</v>
      </c>
    </row>
    <row r="1238" s="2" customFormat="1" ht="13.5" spans="1:3">
      <c r="A1238" s="10">
        <v>23203</v>
      </c>
      <c r="B1238" s="25" t="s">
        <v>1437</v>
      </c>
      <c r="C1238" s="12">
        <f>SUM(C1239:C1242)</f>
        <v>1566</v>
      </c>
    </row>
    <row r="1239" s="2" customFormat="1" ht="13.5" spans="1:3">
      <c r="A1239" s="10">
        <v>2320301</v>
      </c>
      <c r="B1239" s="25" t="s">
        <v>1438</v>
      </c>
      <c r="C1239" s="12">
        <f>1561+5</f>
        <v>1566</v>
      </c>
    </row>
    <row r="1240" s="2" customFormat="1" ht="13.5" spans="1:3">
      <c r="A1240" s="10">
        <v>2320302</v>
      </c>
      <c r="B1240" s="25" t="s">
        <v>1439</v>
      </c>
      <c r="C1240" s="12"/>
    </row>
    <row r="1241" s="2" customFormat="1" ht="13.5" spans="1:3">
      <c r="A1241" s="10">
        <v>2320303</v>
      </c>
      <c r="B1241" s="25" t="s">
        <v>1440</v>
      </c>
      <c r="C1241" s="12"/>
    </row>
    <row r="1242" s="2" customFormat="1" ht="13.5" spans="1:3">
      <c r="A1242" s="10">
        <v>2320399</v>
      </c>
      <c r="B1242" s="25" t="s">
        <v>1441</v>
      </c>
      <c r="C1242" s="12"/>
    </row>
    <row r="1243" s="2" customFormat="1" ht="13.5" spans="1:3">
      <c r="A1243" s="10">
        <v>233</v>
      </c>
      <c r="B1243" s="11" t="s">
        <v>1442</v>
      </c>
      <c r="C1243" s="12">
        <f>C1244</f>
        <v>0</v>
      </c>
    </row>
    <row r="1244" s="2" customFormat="1" ht="13.5" spans="1:3">
      <c r="A1244" s="10">
        <v>23303</v>
      </c>
      <c r="B1244" s="11" t="s">
        <v>1443</v>
      </c>
      <c r="C1244" s="12"/>
    </row>
    <row r="1245" s="2" customFormat="1" ht="13.5" spans="1:3">
      <c r="A1245" s="10"/>
      <c r="B1245" s="11"/>
      <c r="C1245" s="12"/>
    </row>
    <row r="1246" s="2" customFormat="1" ht="13.5" spans="1:3">
      <c r="A1246" s="10"/>
      <c r="B1246" s="11"/>
      <c r="C1246" s="12"/>
    </row>
    <row r="1247" s="2" customFormat="1" ht="13.5" spans="1:3">
      <c r="A1247" s="10"/>
      <c r="B1247" s="27" t="s">
        <v>249</v>
      </c>
      <c r="C1247" s="12">
        <v>58396</v>
      </c>
    </row>
    <row r="1248" spans="3:3">
      <c r="C1248" s="2">
        <v>0</v>
      </c>
    </row>
  </sheetData>
  <pageMargins left="0.707638888888889" right="0.707638888888889" top="0.747916666666667" bottom="0.668055555555556" header="0.313888888888889" footer="0.313888888888889"/>
  <pageSetup paperSize="9" scale="75" firstPageNumber="28" orientation="portrait" useFirstPageNumber="1"/>
  <headerFooter/>
</worksheet>
</file>

<file path=docProps/app.xml><?xml version="1.0" encoding="utf-8"?>
<Properties xmlns="http://schemas.openxmlformats.org/officeDocument/2006/extended-properties" xmlns:vt="http://schemas.openxmlformats.org/officeDocument/2006/docPropsVTypes">
  <Company>OFFICE</Company>
  <Application>Microsoft Excel</Application>
  <HeadingPairs>
    <vt:vector size="2" baseType="variant">
      <vt:variant>
        <vt:lpstr>工作表</vt:lpstr>
      </vt:variant>
      <vt:variant>
        <vt:i4>38</vt:i4>
      </vt:variant>
    </vt:vector>
  </HeadingPairs>
  <TitlesOfParts>
    <vt:vector size="38" baseType="lpstr">
      <vt:lpstr>封面</vt:lpstr>
      <vt:lpstr>目录</vt:lpstr>
      <vt:lpstr>表一—乌尔禾区一般预算收入</vt:lpstr>
      <vt:lpstr>表二-乌尔禾区一般预算支出</vt:lpstr>
      <vt:lpstr>表三—乌尔禾区本级一般预算收入</vt:lpstr>
      <vt:lpstr>表四-乌尔禾区本级一般预算支出</vt:lpstr>
      <vt:lpstr>表五 一般公共预算支出经济分类</vt:lpstr>
      <vt:lpstr>表六 一般公共预算本级支出经济分类</vt:lpstr>
      <vt:lpstr>表七-2022年乌尔禾区对下转移支付安排情况</vt:lpstr>
      <vt:lpstr>表八-2022年乌尔禾区对下转移支付情况(分地区、项目)</vt:lpstr>
      <vt:lpstr>表九-乌尔禾区基金收入</vt:lpstr>
      <vt:lpstr>表十-乌尔禾区基金支出</vt:lpstr>
      <vt:lpstr>表十一-乌尔禾区本级基金收入</vt:lpstr>
      <vt:lpstr>表十二-乌尔禾区本级基金支出</vt:lpstr>
      <vt:lpstr>表十三-2022年乌尔禾区对下转移支付（分地区、项目）</vt:lpstr>
      <vt:lpstr>表十四-乌尔禾区国有资本经营收入</vt:lpstr>
      <vt:lpstr>表十五-乌尔禾区国有资本经营支出</vt:lpstr>
      <vt:lpstr>表十六-乌尔禾区本级国有资本经营收入</vt:lpstr>
      <vt:lpstr>表十七-乌尔禾区本级国有资本经营支出</vt:lpstr>
      <vt:lpstr>表十八-2022年乌尔禾区区国有资本经营预算对下转移支付（分</vt:lpstr>
      <vt:lpstr>表十九-乌尔禾区社会保险基金预算收入表</vt:lpstr>
      <vt:lpstr>表二十-乌尔禾区社会保险基金预算支出表</vt:lpstr>
      <vt:lpstr>表二十一-乌尔禾区社会保险基金预算结余表</vt:lpstr>
      <vt:lpstr>表二十二-乌尔禾区本级社会保险基金预算收入表</vt:lpstr>
      <vt:lpstr>表二十三-乌尔禾区本级社会保险基金预算支出表</vt:lpstr>
      <vt:lpstr>表二十四-乌尔禾区本级社会保险基金预算结余表</vt:lpstr>
      <vt:lpstr>表二十五-“三公”经费支出</vt:lpstr>
      <vt:lpstr>表二十六-2021年度乌尔禾区政府一般债务限额、余额情况表</vt:lpstr>
      <vt:lpstr>表二十七-2021年度乌尔禾区政府专项债务限额、余额情况表</vt:lpstr>
      <vt:lpstr>表二十八-2021年度乌尔禾区政府债务限额、余额（含一般债务</vt:lpstr>
      <vt:lpstr>表二十九-2021年度乌尔禾区政府债券发行情况表</vt:lpstr>
      <vt:lpstr>表三十-2021年度乌尔禾区政府债券发行情况明细表</vt:lpstr>
      <vt:lpstr>表三十一-2021年度乌尔禾区新增债券使用情况表</vt:lpstr>
      <vt:lpstr>表三十二-2021年度乌尔禾区还本付息预计执行及本年度还本付息</vt:lpstr>
      <vt:lpstr>表三十三-2022年度乌尔禾区政府新增债券资金使用安排情况表</vt:lpstr>
      <vt:lpstr>表三十四-2022年乌尔禾区本级政府专项债务表</vt:lpstr>
      <vt:lpstr>表三十五-2022年度乌尔禾区政府新增专项债券资金使用安排情况</vt:lpstr>
      <vt:lpstr>表三十六-一般公共预算支出功能分类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CurUserName</dc:creator>
  <cp:lastModifiedBy>紫砂萱</cp:lastModifiedBy>
  <dcterms:created xsi:type="dcterms:W3CDTF">2009-07-11T03:43:00Z</dcterms:created>
  <cp:lastPrinted>2019-01-21T09:34:00Z</cp:lastPrinted>
  <dcterms:modified xsi:type="dcterms:W3CDTF">2024-03-20T05:10:05Z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86A67403EB6B469A8F83B11737EE8379</vt:lpwstr>
  </property>
</Properties>
</file>